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C:\Users\myungsun\Desktop\문서\아이디어\2019\낚시\"/>
    </mc:Choice>
  </mc:AlternateContent>
  <bookViews>
    <workbookView xWindow="0" yWindow="0" windowWidth="28800" windowHeight="12390" firstSheet="1" activeTab="8"/>
  </bookViews>
  <sheets>
    <sheet name="낚시 아이템 가격" sheetId="2" r:id="rId1"/>
    <sheet name="보상 종류" sheetId="16" r:id="rId2"/>
    <sheet name="PrevTrans" sheetId="17" r:id="rId3"/>
    <sheet name="AfterTrans" sheetId="19" r:id="rId4"/>
    <sheet name="Sheet3" sheetId="18" r:id="rId5"/>
    <sheet name="일반 미끼 낚시 보상" sheetId="14" r:id="rId6"/>
    <sheet name="씨앗 낚시 보상" sheetId="15" r:id="rId7"/>
    <sheet name="확률" sheetId="24" r:id="rId8"/>
    <sheet name="이름수정" sheetId="23" r:id="rId9"/>
    <sheet name="Sheet1" sheetId="25" r:id="rId10"/>
    <sheet name="일반 미끼 낚시 보상 (2)" sheetId="20" r:id="rId11"/>
    <sheet name="낚시보상_QA용" sheetId="21" r:id="rId12"/>
    <sheet name="NPC 타이틀 보상" sheetId="22" r:id="rId13"/>
  </sheets>
  <externalReferences>
    <externalReference r:id="rId14"/>
  </externalReferences>
  <definedNames>
    <definedName name="_xlnm._FilterDatabase" localSheetId="2" hidden="1">PrevTrans!$C$203:$E$444</definedName>
    <definedName name="_xlnm._FilterDatabase" localSheetId="1" hidden="1">'보상 종류'!$A$1:$A$99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5" i="24" l="1"/>
  <c r="V85" i="24"/>
  <c r="U85" i="24"/>
  <c r="T85" i="24"/>
  <c r="V73" i="24"/>
  <c r="R73" i="24" s="1"/>
  <c r="U73" i="24"/>
  <c r="T73" i="24"/>
  <c r="AH79" i="24"/>
  <c r="AI79" i="24"/>
  <c r="AG79" i="24"/>
  <c r="AI89" i="24"/>
  <c r="AH89" i="24"/>
  <c r="AG89" i="24"/>
  <c r="AI75" i="24"/>
  <c r="AH75" i="24"/>
  <c r="AG75" i="24"/>
  <c r="AL80" i="24"/>
  <c r="AM89" i="24"/>
  <c r="AL89" i="24"/>
  <c r="AK89" i="24"/>
  <c r="AM75" i="24"/>
  <c r="AL75" i="24"/>
  <c r="AK75" i="24"/>
  <c r="X79" i="24"/>
  <c r="Y79" i="24"/>
  <c r="Z79" i="24"/>
  <c r="Z78" i="24"/>
  <c r="Y78" i="24"/>
  <c r="X78" i="24"/>
  <c r="Z73" i="24"/>
  <c r="Y73" i="24"/>
  <c r="X73" i="24"/>
  <c r="AE89" i="24" l="1"/>
  <c r="AE75" i="24"/>
  <c r="AN89" i="24"/>
  <c r="AN75" i="24"/>
  <c r="AH145" i="23"/>
  <c r="AH144" i="23"/>
  <c r="AH143" i="23"/>
  <c r="AH142" i="23"/>
  <c r="AE119" i="23"/>
  <c r="AD119" i="23"/>
  <c r="AC119" i="23"/>
  <c r="AE118" i="23"/>
  <c r="AD118" i="23"/>
  <c r="AC118" i="23"/>
  <c r="AG115" i="23"/>
  <c r="AK114" i="23"/>
  <c r="Y135" i="23"/>
  <c r="X135" i="23"/>
  <c r="U133" i="23"/>
  <c r="T133" i="23"/>
  <c r="Y126" i="23"/>
  <c r="X126" i="23"/>
  <c r="U125" i="23"/>
  <c r="T125" i="23"/>
  <c r="R119" i="23"/>
  <c r="Q119" i="23"/>
  <c r="P119" i="23"/>
  <c r="U118" i="23"/>
  <c r="T118" i="23"/>
  <c r="R118" i="23"/>
  <c r="Q118" i="23"/>
  <c r="P118" i="23"/>
  <c r="Y116" i="23"/>
  <c r="X116" i="23"/>
  <c r="M125" i="23"/>
  <c r="L125" i="23"/>
  <c r="K125" i="23"/>
  <c r="L118" i="23"/>
  <c r="K118" i="23"/>
  <c r="M117" i="23"/>
  <c r="L117" i="23"/>
  <c r="K117" i="23"/>
  <c r="L116" i="23"/>
  <c r="K116" i="23"/>
  <c r="AL93" i="23" l="1"/>
  <c r="AL145" i="23" s="1"/>
  <c r="AL94" i="23"/>
  <c r="AL146" i="23" s="1"/>
  <c r="AL95" i="23"/>
  <c r="AL147" i="23" s="1"/>
  <c r="AL96" i="23"/>
  <c r="AL148" i="23" s="1"/>
  <c r="AL97" i="23"/>
  <c r="AL149" i="23" s="1"/>
  <c r="AL98" i="23"/>
  <c r="AL150" i="23" s="1"/>
  <c r="AK93" i="23"/>
  <c r="AK145" i="23" s="1"/>
  <c r="AK94" i="23"/>
  <c r="AK146" i="23" s="1"/>
  <c r="AK95" i="23"/>
  <c r="AK147" i="23" s="1"/>
  <c r="AK96" i="23"/>
  <c r="AK148" i="23" s="1"/>
  <c r="AK97" i="23"/>
  <c r="AK149" i="23" s="1"/>
  <c r="AK98" i="23"/>
  <c r="AK150" i="23" s="1"/>
  <c r="CU3" i="20"/>
  <c r="CU4" i="20"/>
  <c r="CU5" i="20"/>
  <c r="CU6" i="20"/>
  <c r="CU7" i="20"/>
  <c r="CU8" i="20"/>
  <c r="CU9" i="20"/>
  <c r="CU10" i="20"/>
  <c r="CU11" i="20"/>
  <c r="CU12" i="20"/>
  <c r="CU13" i="20"/>
  <c r="CU14" i="20"/>
  <c r="CU15" i="20"/>
  <c r="CU16" i="20"/>
  <c r="CU17" i="20"/>
  <c r="CU18" i="20"/>
  <c r="CU19" i="20"/>
  <c r="CU20" i="20"/>
  <c r="CU21" i="20"/>
  <c r="CU22" i="20"/>
  <c r="CU23" i="20"/>
  <c r="CU24" i="20"/>
  <c r="CU25" i="20"/>
  <c r="CU26" i="20"/>
  <c r="CU27" i="20"/>
  <c r="CU28" i="20"/>
  <c r="CU29" i="20"/>
  <c r="CU30" i="20"/>
  <c r="CU31" i="20"/>
  <c r="CU32" i="20"/>
  <c r="CU33" i="20"/>
  <c r="CU34" i="20"/>
  <c r="CU35" i="20"/>
  <c r="CU36" i="20"/>
  <c r="CU37" i="20"/>
  <c r="CU38" i="20"/>
  <c r="CU39" i="20"/>
  <c r="CU40" i="20"/>
  <c r="CU41" i="20"/>
  <c r="CU42" i="20"/>
  <c r="CU43" i="20"/>
  <c r="CU44" i="20"/>
  <c r="CU45" i="20"/>
  <c r="CU46" i="20"/>
  <c r="CU47" i="20"/>
  <c r="AM106" i="23"/>
  <c r="AM158" i="23" s="1"/>
  <c r="AL106" i="23"/>
  <c r="AL158" i="23" s="1"/>
  <c r="AK106" i="23"/>
  <c r="AK158" i="23" s="1"/>
  <c r="AM105" i="23"/>
  <c r="AM157" i="23" s="1"/>
  <c r="AL105" i="23"/>
  <c r="AL157" i="23" s="1"/>
  <c r="AK105" i="23"/>
  <c r="AK157" i="23" s="1"/>
  <c r="AM104" i="23"/>
  <c r="AM156" i="23" s="1"/>
  <c r="AL104" i="23"/>
  <c r="AL156" i="23" s="1"/>
  <c r="AK104" i="23"/>
  <c r="AK156" i="23" s="1"/>
  <c r="AM103" i="23"/>
  <c r="AM155" i="23" s="1"/>
  <c r="AL103" i="23"/>
  <c r="AL155" i="23" s="1"/>
  <c r="AK103" i="23"/>
  <c r="AK155" i="23" s="1"/>
  <c r="AM102" i="23"/>
  <c r="AM154" i="23" s="1"/>
  <c r="AL102" i="23"/>
  <c r="AL154" i="23" s="1"/>
  <c r="AK102" i="23"/>
  <c r="AK154" i="23" s="1"/>
  <c r="AM101" i="23"/>
  <c r="AM153" i="23" s="1"/>
  <c r="AL101" i="23"/>
  <c r="AL153" i="23" s="1"/>
  <c r="AK101" i="23"/>
  <c r="AK153" i="23" s="1"/>
  <c r="AM100" i="23"/>
  <c r="AM152" i="23" s="1"/>
  <c r="AL100" i="23"/>
  <c r="AL152" i="23" s="1"/>
  <c r="AK100" i="23"/>
  <c r="AK152" i="23" s="1"/>
  <c r="AM99" i="23"/>
  <c r="AM151" i="23" s="1"/>
  <c r="AL99" i="23"/>
  <c r="AL151" i="23" s="1"/>
  <c r="AK99" i="23"/>
  <c r="AK151" i="23" s="1"/>
  <c r="AM98" i="23"/>
  <c r="AM150" i="23" s="1"/>
  <c r="AM97" i="23"/>
  <c r="AM149" i="23" s="1"/>
  <c r="AM96" i="23"/>
  <c r="AM148" i="23" s="1"/>
  <c r="AM95" i="23"/>
  <c r="AM147" i="23" s="1"/>
  <c r="AM94" i="23"/>
  <c r="AM146" i="23" s="1"/>
  <c r="AM93" i="23"/>
  <c r="AM145" i="23" s="1"/>
  <c r="AM92" i="23"/>
  <c r="AM144" i="23" s="1"/>
  <c r="AL92" i="23"/>
  <c r="AL144" i="23" s="1"/>
  <c r="AK92" i="23"/>
  <c r="AK144" i="23" s="1"/>
  <c r="AM91" i="23"/>
  <c r="AM143" i="23" s="1"/>
  <c r="AL91" i="23"/>
  <c r="AL143" i="23" s="1"/>
  <c r="AK91" i="23"/>
  <c r="AK143" i="23" s="1"/>
  <c r="AM90" i="23"/>
  <c r="AM142" i="23" s="1"/>
  <c r="AL90" i="23"/>
  <c r="AL142" i="23" s="1"/>
  <c r="AK90" i="23"/>
  <c r="AK142" i="23" s="1"/>
  <c r="AM89" i="23"/>
  <c r="AM141" i="23" s="1"/>
  <c r="AL89" i="23"/>
  <c r="AL141" i="23" s="1"/>
  <c r="AK89" i="23"/>
  <c r="AK141" i="23" s="1"/>
  <c r="AM88" i="23"/>
  <c r="AM140" i="23" s="1"/>
  <c r="AL88" i="23"/>
  <c r="AL140" i="23" s="1"/>
  <c r="AK88" i="23"/>
  <c r="AK140" i="23" s="1"/>
  <c r="AM87" i="23"/>
  <c r="AM139" i="23" s="1"/>
  <c r="AL87" i="23"/>
  <c r="AL139" i="23" s="1"/>
  <c r="AK87" i="23"/>
  <c r="AK139" i="23" s="1"/>
  <c r="AM86" i="23"/>
  <c r="AM138" i="23" s="1"/>
  <c r="AL86" i="23"/>
  <c r="AL138" i="23" s="1"/>
  <c r="AK86" i="23"/>
  <c r="AK138" i="23" s="1"/>
  <c r="AM85" i="23"/>
  <c r="AM137" i="23" s="1"/>
  <c r="AL85" i="23"/>
  <c r="AL137" i="23" s="1"/>
  <c r="AK85" i="23"/>
  <c r="AK137" i="23" s="1"/>
  <c r="AM84" i="23"/>
  <c r="AM136" i="23" s="1"/>
  <c r="AL84" i="23"/>
  <c r="AL136" i="23" s="1"/>
  <c r="AK84" i="23"/>
  <c r="AK136" i="23" s="1"/>
  <c r="AM83" i="23"/>
  <c r="AM135" i="23" s="1"/>
  <c r="AL83" i="23"/>
  <c r="AL135" i="23" s="1"/>
  <c r="AK83" i="23"/>
  <c r="AK135" i="23" s="1"/>
  <c r="AM82" i="23"/>
  <c r="AM134" i="23" s="1"/>
  <c r="AL82" i="23"/>
  <c r="AL134" i="23" s="1"/>
  <c r="AK82" i="23"/>
  <c r="AK134" i="23" s="1"/>
  <c r="AM81" i="23"/>
  <c r="AM133" i="23" s="1"/>
  <c r="AL81" i="23"/>
  <c r="AL133" i="23" s="1"/>
  <c r="AK81" i="23"/>
  <c r="AK133" i="23" s="1"/>
  <c r="AM80" i="23"/>
  <c r="AM132" i="23" s="1"/>
  <c r="AL80" i="23"/>
  <c r="AL132" i="23" s="1"/>
  <c r="AK80" i="23"/>
  <c r="AK132" i="23" s="1"/>
  <c r="AM79" i="23"/>
  <c r="AM131" i="23" s="1"/>
  <c r="AL79" i="23"/>
  <c r="AL131" i="23" s="1"/>
  <c r="AK79" i="23"/>
  <c r="AK131" i="23" s="1"/>
  <c r="AM78" i="23"/>
  <c r="AM130" i="23" s="1"/>
  <c r="AL78" i="23"/>
  <c r="AL130" i="23" s="1"/>
  <c r="AK78" i="23"/>
  <c r="AK130" i="23" s="1"/>
  <c r="AM77" i="23"/>
  <c r="AM129" i="23" s="1"/>
  <c r="AL77" i="23"/>
  <c r="AL129" i="23" s="1"/>
  <c r="AK77" i="23"/>
  <c r="AK129" i="23" s="1"/>
  <c r="AM76" i="23"/>
  <c r="AM128" i="23" s="1"/>
  <c r="AL76" i="23"/>
  <c r="AL128" i="23" s="1"/>
  <c r="AK76" i="23"/>
  <c r="AK128" i="23" s="1"/>
  <c r="AM75" i="23"/>
  <c r="AM127" i="23" s="1"/>
  <c r="AL75" i="23"/>
  <c r="AL127" i="23" s="1"/>
  <c r="AK75" i="23"/>
  <c r="AK127" i="23" s="1"/>
  <c r="AM74" i="23"/>
  <c r="AM126" i="23" s="1"/>
  <c r="AL74" i="23"/>
  <c r="AL126" i="23" s="1"/>
  <c r="AK74" i="23"/>
  <c r="AK126" i="23" s="1"/>
  <c r="AM73" i="23"/>
  <c r="AM125" i="23" s="1"/>
  <c r="AL73" i="23"/>
  <c r="AL125" i="23" s="1"/>
  <c r="AK73" i="23"/>
  <c r="AK125" i="23" s="1"/>
  <c r="AM72" i="23"/>
  <c r="AM124" i="23" s="1"/>
  <c r="AL72" i="23"/>
  <c r="AL124" i="23" s="1"/>
  <c r="AK72" i="23"/>
  <c r="AK124" i="23" s="1"/>
  <c r="AM71" i="23"/>
  <c r="AM123" i="23" s="1"/>
  <c r="AL71" i="23"/>
  <c r="AL123" i="23" s="1"/>
  <c r="AK71" i="23"/>
  <c r="AK123" i="23" s="1"/>
  <c r="AM70" i="23"/>
  <c r="AM122" i="23" s="1"/>
  <c r="AL70" i="23"/>
  <c r="AL122" i="23" s="1"/>
  <c r="AK70" i="23"/>
  <c r="AK122" i="23" s="1"/>
  <c r="AM69" i="23"/>
  <c r="AM121" i="23" s="1"/>
  <c r="AL69" i="23"/>
  <c r="AL121" i="23" s="1"/>
  <c r="AK69" i="23"/>
  <c r="AK121" i="23" s="1"/>
  <c r="AM68" i="23"/>
  <c r="AM120" i="23" s="1"/>
  <c r="AL68" i="23"/>
  <c r="AL120" i="23" s="1"/>
  <c r="AK68" i="23"/>
  <c r="AK120" i="23" s="1"/>
  <c r="AM67" i="23"/>
  <c r="AM119" i="23" s="1"/>
  <c r="AL67" i="23"/>
  <c r="AL119" i="23" s="1"/>
  <c r="AK67" i="23"/>
  <c r="AK119" i="23" s="1"/>
  <c r="AM66" i="23"/>
  <c r="AM118" i="23" s="1"/>
  <c r="AL66" i="23"/>
  <c r="AL118" i="23" s="1"/>
  <c r="AK66" i="23"/>
  <c r="AK118" i="23" s="1"/>
  <c r="AM65" i="23"/>
  <c r="AM117" i="23" s="1"/>
  <c r="AL65" i="23"/>
  <c r="AL117" i="23" s="1"/>
  <c r="AK65" i="23"/>
  <c r="AK117" i="23" s="1"/>
  <c r="AM64" i="23"/>
  <c r="AM116" i="23" s="1"/>
  <c r="AL64" i="23"/>
  <c r="AL116" i="23" s="1"/>
  <c r="AK64" i="23"/>
  <c r="AK116" i="23" s="1"/>
  <c r="AM63" i="23"/>
  <c r="AM115" i="23" s="1"/>
  <c r="AL63" i="23"/>
  <c r="AL115" i="23" s="1"/>
  <c r="AK63" i="23"/>
  <c r="AK115" i="23" s="1"/>
  <c r="AM62" i="23"/>
  <c r="AM114" i="23" s="1"/>
  <c r="AL62" i="23"/>
  <c r="AL114" i="23" s="1"/>
  <c r="AM61" i="23"/>
  <c r="AM113" i="23" s="1"/>
  <c r="AL61" i="23"/>
  <c r="AL113" i="23" s="1"/>
  <c r="AK61" i="23"/>
  <c r="AK113" i="23" s="1"/>
  <c r="AM60" i="23"/>
  <c r="AM112" i="23" s="1"/>
  <c r="AL60" i="23"/>
  <c r="AL112" i="23" s="1"/>
  <c r="AK60" i="23"/>
  <c r="AK112" i="23" s="1"/>
  <c r="AM59" i="23"/>
  <c r="AM111" i="23" s="1"/>
  <c r="AL59" i="23"/>
  <c r="AL111" i="23" s="1"/>
  <c r="AK59" i="23"/>
  <c r="AK111" i="23" s="1"/>
  <c r="AM58" i="23"/>
  <c r="AM110" i="23" s="1"/>
  <c r="AL58" i="23"/>
  <c r="AL110" i="23" s="1"/>
  <c r="AK58" i="23"/>
  <c r="AK110" i="23" s="1"/>
  <c r="AM57" i="23"/>
  <c r="AM109" i="23" s="1"/>
  <c r="AL57" i="23"/>
  <c r="AL109" i="23" s="1"/>
  <c r="AK57" i="23"/>
  <c r="AK109" i="23" s="1"/>
  <c r="AI106" i="23"/>
  <c r="AI158" i="23" s="1"/>
  <c r="AH106" i="23"/>
  <c r="AH158" i="23" s="1"/>
  <c r="AG106" i="23"/>
  <c r="AG158" i="23" s="1"/>
  <c r="AI105" i="23"/>
  <c r="AI157" i="23" s="1"/>
  <c r="AH105" i="23"/>
  <c r="AH157" i="23" s="1"/>
  <c r="AG105" i="23"/>
  <c r="AG157" i="23" s="1"/>
  <c r="AI104" i="23"/>
  <c r="AI156" i="23" s="1"/>
  <c r="AH104" i="23"/>
  <c r="AH156" i="23" s="1"/>
  <c r="AG104" i="23"/>
  <c r="AG156" i="23" s="1"/>
  <c r="AI103" i="23"/>
  <c r="AI155" i="23" s="1"/>
  <c r="AH103" i="23"/>
  <c r="AH155" i="23" s="1"/>
  <c r="AG103" i="23"/>
  <c r="AG155" i="23" s="1"/>
  <c r="AI102" i="23"/>
  <c r="AI154" i="23" s="1"/>
  <c r="AH102" i="23"/>
  <c r="AH154" i="23" s="1"/>
  <c r="AG102" i="23"/>
  <c r="AG154" i="23" s="1"/>
  <c r="AI101" i="23"/>
  <c r="AI153" i="23" s="1"/>
  <c r="AH101" i="23"/>
  <c r="AH153" i="23" s="1"/>
  <c r="AG101" i="23"/>
  <c r="AG153" i="23" s="1"/>
  <c r="AI100" i="23"/>
  <c r="AI152" i="23" s="1"/>
  <c r="AH100" i="23"/>
  <c r="AH152" i="23" s="1"/>
  <c r="AG100" i="23"/>
  <c r="AG152" i="23" s="1"/>
  <c r="AI99" i="23"/>
  <c r="AI151" i="23" s="1"/>
  <c r="AH99" i="23"/>
  <c r="AH151" i="23" s="1"/>
  <c r="AG99" i="23"/>
  <c r="AG151" i="23" s="1"/>
  <c r="AI98" i="23"/>
  <c r="AI150" i="23" s="1"/>
  <c r="AH98" i="23"/>
  <c r="AH150" i="23" s="1"/>
  <c r="AG98" i="23"/>
  <c r="AG150" i="23" s="1"/>
  <c r="AI97" i="23"/>
  <c r="AI149" i="23" s="1"/>
  <c r="AH97" i="23"/>
  <c r="AH149" i="23" s="1"/>
  <c r="AG97" i="23"/>
  <c r="AG149" i="23" s="1"/>
  <c r="AI96" i="23"/>
  <c r="AI148" i="23" s="1"/>
  <c r="AH96" i="23"/>
  <c r="AH148" i="23" s="1"/>
  <c r="AG96" i="23"/>
  <c r="AG148" i="23" s="1"/>
  <c r="AI95" i="23"/>
  <c r="AI147" i="23" s="1"/>
  <c r="AH95" i="23"/>
  <c r="AH147" i="23" s="1"/>
  <c r="AG95" i="23"/>
  <c r="AG147" i="23" s="1"/>
  <c r="AI94" i="23"/>
  <c r="AI146" i="23" s="1"/>
  <c r="AH94" i="23"/>
  <c r="AH146" i="23" s="1"/>
  <c r="AG94" i="23"/>
  <c r="AG146" i="23" s="1"/>
  <c r="AI93" i="23"/>
  <c r="AI145" i="23" s="1"/>
  <c r="AG93" i="23"/>
  <c r="AG145" i="23" s="1"/>
  <c r="AI92" i="23"/>
  <c r="AI144" i="23" s="1"/>
  <c r="AG92" i="23"/>
  <c r="AG144" i="23" s="1"/>
  <c r="AI91" i="23"/>
  <c r="AI143" i="23" s="1"/>
  <c r="AG91" i="23"/>
  <c r="AG143" i="23" s="1"/>
  <c r="AI90" i="23"/>
  <c r="AI142" i="23" s="1"/>
  <c r="AG90" i="23"/>
  <c r="AG142" i="23" s="1"/>
  <c r="AI89" i="23"/>
  <c r="AI141" i="23" s="1"/>
  <c r="AH89" i="23"/>
  <c r="AH141" i="23" s="1"/>
  <c r="AG89" i="23"/>
  <c r="AG141" i="23" s="1"/>
  <c r="AI88" i="23"/>
  <c r="AI140" i="23" s="1"/>
  <c r="AH88" i="23"/>
  <c r="AH140" i="23" s="1"/>
  <c r="AG88" i="23"/>
  <c r="AG140" i="23" s="1"/>
  <c r="AI87" i="23"/>
  <c r="AI139" i="23" s="1"/>
  <c r="AH87" i="23"/>
  <c r="AH139" i="23" s="1"/>
  <c r="AG87" i="23"/>
  <c r="AG139" i="23" s="1"/>
  <c r="AI86" i="23"/>
  <c r="AI138" i="23" s="1"/>
  <c r="AH86" i="23"/>
  <c r="AH138" i="23" s="1"/>
  <c r="AG86" i="23"/>
  <c r="AG138" i="23" s="1"/>
  <c r="AI85" i="23"/>
  <c r="AI137" i="23" s="1"/>
  <c r="AH85" i="23"/>
  <c r="AH137" i="23" s="1"/>
  <c r="AG85" i="23"/>
  <c r="AG137" i="23" s="1"/>
  <c r="AI84" i="23"/>
  <c r="AI136" i="23" s="1"/>
  <c r="AH84" i="23"/>
  <c r="AH136" i="23" s="1"/>
  <c r="AG84" i="23"/>
  <c r="AG136" i="23" s="1"/>
  <c r="AI83" i="23"/>
  <c r="AI135" i="23" s="1"/>
  <c r="AH83" i="23"/>
  <c r="AH135" i="23" s="1"/>
  <c r="AG83" i="23"/>
  <c r="AG135" i="23" s="1"/>
  <c r="AI82" i="23"/>
  <c r="AI134" i="23" s="1"/>
  <c r="AH82" i="23"/>
  <c r="AH134" i="23" s="1"/>
  <c r="AG82" i="23"/>
  <c r="AG134" i="23" s="1"/>
  <c r="AI81" i="23"/>
  <c r="AI133" i="23" s="1"/>
  <c r="AH81" i="23"/>
  <c r="AH133" i="23" s="1"/>
  <c r="AG81" i="23"/>
  <c r="AG133" i="23" s="1"/>
  <c r="AI80" i="23"/>
  <c r="AI132" i="23" s="1"/>
  <c r="AH80" i="23"/>
  <c r="AH132" i="23" s="1"/>
  <c r="AG80" i="23"/>
  <c r="AG132" i="23" s="1"/>
  <c r="AI79" i="23"/>
  <c r="AI131" i="23" s="1"/>
  <c r="AH79" i="23"/>
  <c r="AH131" i="23" s="1"/>
  <c r="AG79" i="23"/>
  <c r="AG131" i="23" s="1"/>
  <c r="AI78" i="23"/>
  <c r="AI130" i="23" s="1"/>
  <c r="AH78" i="23"/>
  <c r="AH130" i="23" s="1"/>
  <c r="AG78" i="23"/>
  <c r="AG130" i="23" s="1"/>
  <c r="AI77" i="23"/>
  <c r="AI129" i="23" s="1"/>
  <c r="AH77" i="23"/>
  <c r="AH129" i="23" s="1"/>
  <c r="AG77" i="23"/>
  <c r="AG129" i="23" s="1"/>
  <c r="AI76" i="23"/>
  <c r="AI128" i="23" s="1"/>
  <c r="AH76" i="23"/>
  <c r="AH128" i="23" s="1"/>
  <c r="AG76" i="23"/>
  <c r="AG128" i="23" s="1"/>
  <c r="AI75" i="23"/>
  <c r="AI127" i="23" s="1"/>
  <c r="AH75" i="23"/>
  <c r="AH127" i="23" s="1"/>
  <c r="AG75" i="23"/>
  <c r="AG127" i="23" s="1"/>
  <c r="AI74" i="23"/>
  <c r="AI126" i="23" s="1"/>
  <c r="AH74" i="23"/>
  <c r="AH126" i="23" s="1"/>
  <c r="AG74" i="23"/>
  <c r="AG126" i="23" s="1"/>
  <c r="AI73" i="23"/>
  <c r="AI125" i="23" s="1"/>
  <c r="AH73" i="23"/>
  <c r="AH125" i="23" s="1"/>
  <c r="AG73" i="23"/>
  <c r="AG125" i="23" s="1"/>
  <c r="AI72" i="23"/>
  <c r="AI124" i="23" s="1"/>
  <c r="AH72" i="23"/>
  <c r="AH124" i="23" s="1"/>
  <c r="AG72" i="23"/>
  <c r="AG124" i="23" s="1"/>
  <c r="AI71" i="23"/>
  <c r="AI123" i="23" s="1"/>
  <c r="AH71" i="23"/>
  <c r="AH123" i="23" s="1"/>
  <c r="AG71" i="23"/>
  <c r="AG123" i="23" s="1"/>
  <c r="AI70" i="23"/>
  <c r="AI122" i="23" s="1"/>
  <c r="AH70" i="23"/>
  <c r="AH122" i="23" s="1"/>
  <c r="AG70" i="23"/>
  <c r="AG122" i="23" s="1"/>
  <c r="AI69" i="23"/>
  <c r="AI121" i="23" s="1"/>
  <c r="AH69" i="23"/>
  <c r="AH121" i="23" s="1"/>
  <c r="AG69" i="23"/>
  <c r="AG121" i="23" s="1"/>
  <c r="AI68" i="23"/>
  <c r="AI120" i="23" s="1"/>
  <c r="AH68" i="23"/>
  <c r="AH120" i="23" s="1"/>
  <c r="AG68" i="23"/>
  <c r="AG120" i="23" s="1"/>
  <c r="AI67" i="23"/>
  <c r="AI119" i="23" s="1"/>
  <c r="AH67" i="23"/>
  <c r="AH119" i="23" s="1"/>
  <c r="AG67" i="23"/>
  <c r="AG119" i="23" s="1"/>
  <c r="AI66" i="23"/>
  <c r="AI118" i="23" s="1"/>
  <c r="AH66" i="23"/>
  <c r="AH118" i="23" s="1"/>
  <c r="AG66" i="23"/>
  <c r="AG118" i="23" s="1"/>
  <c r="AI65" i="23"/>
  <c r="AI117" i="23" s="1"/>
  <c r="AH65" i="23"/>
  <c r="AH117" i="23" s="1"/>
  <c r="AG65" i="23"/>
  <c r="AG117" i="23" s="1"/>
  <c r="AI64" i="23"/>
  <c r="AI116" i="23" s="1"/>
  <c r="AH64" i="23"/>
  <c r="AH116" i="23" s="1"/>
  <c r="AG64" i="23"/>
  <c r="AG116" i="23" s="1"/>
  <c r="AI63" i="23"/>
  <c r="AI115" i="23" s="1"/>
  <c r="AH63" i="23"/>
  <c r="AH115" i="23" s="1"/>
  <c r="AI62" i="23"/>
  <c r="AI114" i="23" s="1"/>
  <c r="AH62" i="23"/>
  <c r="AH114" i="23" s="1"/>
  <c r="AG62" i="23"/>
  <c r="AG114" i="23" s="1"/>
  <c r="AI61" i="23"/>
  <c r="AI113" i="23" s="1"/>
  <c r="AH61" i="23"/>
  <c r="AH113" i="23" s="1"/>
  <c r="AG61" i="23"/>
  <c r="AG113" i="23" s="1"/>
  <c r="AI60" i="23"/>
  <c r="AI112" i="23" s="1"/>
  <c r="AH60" i="23"/>
  <c r="AH112" i="23" s="1"/>
  <c r="AG60" i="23"/>
  <c r="AG112" i="23" s="1"/>
  <c r="AI59" i="23"/>
  <c r="AI111" i="23" s="1"/>
  <c r="AH59" i="23"/>
  <c r="AH111" i="23" s="1"/>
  <c r="AG59" i="23"/>
  <c r="AG111" i="23" s="1"/>
  <c r="AI58" i="23"/>
  <c r="AI110" i="23" s="1"/>
  <c r="AH58" i="23"/>
  <c r="AH110" i="23" s="1"/>
  <c r="AG58" i="23"/>
  <c r="AG110" i="23" s="1"/>
  <c r="AI57" i="23"/>
  <c r="AI109" i="23" s="1"/>
  <c r="AH57" i="23"/>
  <c r="AH109" i="23" s="1"/>
  <c r="AG57" i="23"/>
  <c r="AG109" i="23" s="1"/>
  <c r="AE106" i="23"/>
  <c r="AE158" i="23" s="1"/>
  <c r="AD106" i="23"/>
  <c r="AD158" i="23" s="1"/>
  <c r="AC106" i="23"/>
  <c r="AC158" i="23" s="1"/>
  <c r="AE105" i="23"/>
  <c r="AE157" i="23" s="1"/>
  <c r="AD105" i="23"/>
  <c r="AD157" i="23" s="1"/>
  <c r="AC105" i="23"/>
  <c r="AC157" i="23" s="1"/>
  <c r="AE104" i="23"/>
  <c r="AE156" i="23" s="1"/>
  <c r="AD104" i="23"/>
  <c r="AD156" i="23" s="1"/>
  <c r="AC104" i="23"/>
  <c r="AC156" i="23" s="1"/>
  <c r="AE103" i="23"/>
  <c r="AE155" i="23" s="1"/>
  <c r="AD103" i="23"/>
  <c r="AD155" i="23" s="1"/>
  <c r="AC103" i="23"/>
  <c r="AC155" i="23" s="1"/>
  <c r="AE102" i="23"/>
  <c r="AE154" i="23" s="1"/>
  <c r="AD102" i="23"/>
  <c r="AD154" i="23" s="1"/>
  <c r="AC102" i="23"/>
  <c r="AC154" i="23" s="1"/>
  <c r="AE101" i="23"/>
  <c r="AE153" i="23" s="1"/>
  <c r="AD101" i="23"/>
  <c r="AD153" i="23" s="1"/>
  <c r="AC101" i="23"/>
  <c r="AC153" i="23" s="1"/>
  <c r="AE100" i="23"/>
  <c r="AE152" i="23" s="1"/>
  <c r="AD100" i="23"/>
  <c r="AD152" i="23" s="1"/>
  <c r="AC100" i="23"/>
  <c r="AC152" i="23" s="1"/>
  <c r="AE99" i="23"/>
  <c r="AE151" i="23" s="1"/>
  <c r="AD99" i="23"/>
  <c r="AD151" i="23" s="1"/>
  <c r="AC99" i="23"/>
  <c r="AC151" i="23" s="1"/>
  <c r="AE98" i="23"/>
  <c r="AE150" i="23" s="1"/>
  <c r="AD98" i="23"/>
  <c r="AD150" i="23" s="1"/>
  <c r="AC98" i="23"/>
  <c r="AC150" i="23" s="1"/>
  <c r="AE97" i="23"/>
  <c r="AE149" i="23" s="1"/>
  <c r="AD97" i="23"/>
  <c r="AD149" i="23" s="1"/>
  <c r="AC97" i="23"/>
  <c r="AC149" i="23" s="1"/>
  <c r="AE96" i="23"/>
  <c r="AE148" i="23" s="1"/>
  <c r="AD96" i="23"/>
  <c r="AD148" i="23" s="1"/>
  <c r="AC96" i="23"/>
  <c r="AC148" i="23" s="1"/>
  <c r="AE95" i="23"/>
  <c r="AE147" i="23" s="1"/>
  <c r="AD95" i="23"/>
  <c r="AD147" i="23" s="1"/>
  <c r="AC95" i="23"/>
  <c r="AC147" i="23" s="1"/>
  <c r="AE94" i="23"/>
  <c r="AE146" i="23" s="1"/>
  <c r="AD94" i="23"/>
  <c r="AD146" i="23" s="1"/>
  <c r="AC94" i="23"/>
  <c r="AC146" i="23" s="1"/>
  <c r="AE93" i="23"/>
  <c r="AE145" i="23" s="1"/>
  <c r="AD93" i="23"/>
  <c r="AD145" i="23" s="1"/>
  <c r="AC93" i="23"/>
  <c r="AC145" i="23" s="1"/>
  <c r="AE92" i="23"/>
  <c r="AE144" i="23" s="1"/>
  <c r="AD92" i="23"/>
  <c r="AD144" i="23" s="1"/>
  <c r="AC92" i="23"/>
  <c r="AC144" i="23" s="1"/>
  <c r="AE91" i="23"/>
  <c r="AE143" i="23" s="1"/>
  <c r="AD91" i="23"/>
  <c r="AD143" i="23" s="1"/>
  <c r="AC91" i="23"/>
  <c r="AC143" i="23" s="1"/>
  <c r="AE90" i="23"/>
  <c r="AE142" i="23" s="1"/>
  <c r="AD90" i="23"/>
  <c r="AD142" i="23" s="1"/>
  <c r="AC90" i="23"/>
  <c r="AC142" i="23" s="1"/>
  <c r="AE89" i="23"/>
  <c r="AE141" i="23" s="1"/>
  <c r="AD89" i="23"/>
  <c r="AD141" i="23" s="1"/>
  <c r="AC89" i="23"/>
  <c r="AC141" i="23" s="1"/>
  <c r="AE88" i="23"/>
  <c r="AE140" i="23" s="1"/>
  <c r="AD88" i="23"/>
  <c r="AD140" i="23" s="1"/>
  <c r="AC88" i="23"/>
  <c r="AC140" i="23" s="1"/>
  <c r="AE87" i="23"/>
  <c r="AE139" i="23" s="1"/>
  <c r="AD87" i="23"/>
  <c r="AD139" i="23" s="1"/>
  <c r="AC87" i="23"/>
  <c r="AC139" i="23" s="1"/>
  <c r="AE86" i="23"/>
  <c r="AE138" i="23" s="1"/>
  <c r="AD86" i="23"/>
  <c r="AD138" i="23" s="1"/>
  <c r="AC86" i="23"/>
  <c r="AC138" i="23" s="1"/>
  <c r="AE85" i="23"/>
  <c r="AE137" i="23" s="1"/>
  <c r="AD85" i="23"/>
  <c r="AD137" i="23" s="1"/>
  <c r="AC85" i="23"/>
  <c r="AC137" i="23" s="1"/>
  <c r="AE84" i="23"/>
  <c r="AE136" i="23" s="1"/>
  <c r="AD84" i="23"/>
  <c r="AD136" i="23" s="1"/>
  <c r="AC84" i="23"/>
  <c r="AC136" i="23" s="1"/>
  <c r="AE83" i="23"/>
  <c r="AE135" i="23" s="1"/>
  <c r="AD83" i="23"/>
  <c r="AD135" i="23" s="1"/>
  <c r="AC83" i="23"/>
  <c r="AC135" i="23" s="1"/>
  <c r="AE82" i="23"/>
  <c r="AE134" i="23" s="1"/>
  <c r="AD82" i="23"/>
  <c r="AD134" i="23" s="1"/>
  <c r="AC82" i="23"/>
  <c r="AC134" i="23" s="1"/>
  <c r="AE81" i="23"/>
  <c r="AE133" i="23" s="1"/>
  <c r="AD81" i="23"/>
  <c r="AD133" i="23" s="1"/>
  <c r="AC81" i="23"/>
  <c r="AC133" i="23" s="1"/>
  <c r="AE80" i="23"/>
  <c r="AE132" i="23" s="1"/>
  <c r="AD80" i="23"/>
  <c r="AD132" i="23" s="1"/>
  <c r="AC80" i="23"/>
  <c r="AC132" i="23" s="1"/>
  <c r="AE79" i="23"/>
  <c r="AE131" i="23" s="1"/>
  <c r="AD79" i="23"/>
  <c r="AD131" i="23" s="1"/>
  <c r="AC79" i="23"/>
  <c r="AC131" i="23" s="1"/>
  <c r="AE78" i="23"/>
  <c r="AE130" i="23" s="1"/>
  <c r="AD78" i="23"/>
  <c r="AD130" i="23" s="1"/>
  <c r="AC78" i="23"/>
  <c r="AC130" i="23" s="1"/>
  <c r="AE77" i="23"/>
  <c r="AE129" i="23" s="1"/>
  <c r="AD77" i="23"/>
  <c r="AD129" i="23" s="1"/>
  <c r="AC77" i="23"/>
  <c r="AC129" i="23" s="1"/>
  <c r="AE76" i="23"/>
  <c r="AE128" i="23" s="1"/>
  <c r="AD76" i="23"/>
  <c r="AD128" i="23" s="1"/>
  <c r="AC76" i="23"/>
  <c r="AC128" i="23" s="1"/>
  <c r="AE75" i="23"/>
  <c r="AE127" i="23" s="1"/>
  <c r="AD75" i="23"/>
  <c r="AD127" i="23" s="1"/>
  <c r="AC75" i="23"/>
  <c r="AC127" i="23" s="1"/>
  <c r="AE74" i="23"/>
  <c r="AE126" i="23" s="1"/>
  <c r="AD74" i="23"/>
  <c r="AD126" i="23" s="1"/>
  <c r="AC74" i="23"/>
  <c r="AC126" i="23" s="1"/>
  <c r="AE73" i="23"/>
  <c r="AE125" i="23" s="1"/>
  <c r="AD73" i="23"/>
  <c r="AD125" i="23" s="1"/>
  <c r="AC73" i="23"/>
  <c r="AC125" i="23" s="1"/>
  <c r="AE72" i="23"/>
  <c r="AE124" i="23" s="1"/>
  <c r="AD72" i="23"/>
  <c r="AD124" i="23" s="1"/>
  <c r="AC72" i="23"/>
  <c r="AC124" i="23" s="1"/>
  <c r="AE71" i="23"/>
  <c r="AE123" i="23" s="1"/>
  <c r="AD71" i="23"/>
  <c r="AD123" i="23" s="1"/>
  <c r="AC71" i="23"/>
  <c r="AC123" i="23" s="1"/>
  <c r="AE70" i="23"/>
  <c r="AE122" i="23" s="1"/>
  <c r="AD70" i="23"/>
  <c r="AD122" i="23" s="1"/>
  <c r="AC70" i="23"/>
  <c r="AC122" i="23" s="1"/>
  <c r="AE69" i="23"/>
  <c r="AE121" i="23" s="1"/>
  <c r="AD69" i="23"/>
  <c r="AD121" i="23" s="1"/>
  <c r="AC69" i="23"/>
  <c r="AC121" i="23" s="1"/>
  <c r="AE68" i="23"/>
  <c r="AE120" i="23" s="1"/>
  <c r="AD68" i="23"/>
  <c r="AD120" i="23" s="1"/>
  <c r="AC68" i="23"/>
  <c r="AC120" i="23" s="1"/>
  <c r="AE65" i="23"/>
  <c r="AE117" i="23" s="1"/>
  <c r="AD65" i="23"/>
  <c r="AD117" i="23" s="1"/>
  <c r="AC65" i="23"/>
  <c r="AC117" i="23" s="1"/>
  <c r="AE64" i="23"/>
  <c r="AE116" i="23" s="1"/>
  <c r="AD64" i="23"/>
  <c r="AD116" i="23" s="1"/>
  <c r="AC64" i="23"/>
  <c r="AC116" i="23" s="1"/>
  <c r="AE63" i="23"/>
  <c r="AE115" i="23" s="1"/>
  <c r="AD63" i="23"/>
  <c r="AD115" i="23" s="1"/>
  <c r="AC63" i="23"/>
  <c r="AC115" i="23" s="1"/>
  <c r="AE62" i="23"/>
  <c r="AE114" i="23" s="1"/>
  <c r="AD62" i="23"/>
  <c r="AD114" i="23" s="1"/>
  <c r="AC62" i="23"/>
  <c r="AC114" i="23" s="1"/>
  <c r="AE61" i="23"/>
  <c r="AE113" i="23" s="1"/>
  <c r="AD61" i="23"/>
  <c r="AD113" i="23" s="1"/>
  <c r="AC61" i="23"/>
  <c r="AC113" i="23" s="1"/>
  <c r="AE60" i="23"/>
  <c r="AE112" i="23" s="1"/>
  <c r="AD60" i="23"/>
  <c r="AD112" i="23" s="1"/>
  <c r="AC60" i="23"/>
  <c r="AC112" i="23" s="1"/>
  <c r="AE59" i="23"/>
  <c r="AE111" i="23" s="1"/>
  <c r="AD59" i="23"/>
  <c r="AD111" i="23" s="1"/>
  <c r="AC59" i="23"/>
  <c r="AC111" i="23" s="1"/>
  <c r="AE58" i="23"/>
  <c r="AE110" i="23" s="1"/>
  <c r="AD58" i="23"/>
  <c r="AD110" i="23" s="1"/>
  <c r="AC58" i="23"/>
  <c r="AC110" i="23" s="1"/>
  <c r="AE57" i="23"/>
  <c r="AE109" i="23" s="1"/>
  <c r="AD57" i="23"/>
  <c r="AD109" i="23" s="1"/>
  <c r="AC57" i="23"/>
  <c r="AC109" i="23" s="1"/>
  <c r="Z106" i="23"/>
  <c r="Z158" i="23" s="1"/>
  <c r="Y106" i="23"/>
  <c r="Y158" i="23" s="1"/>
  <c r="X106" i="23"/>
  <c r="X158" i="23" s="1"/>
  <c r="Z105" i="23"/>
  <c r="Z157" i="23" s="1"/>
  <c r="Y105" i="23"/>
  <c r="Y157" i="23" s="1"/>
  <c r="X105" i="23"/>
  <c r="X157" i="23" s="1"/>
  <c r="Z104" i="23"/>
  <c r="Z156" i="23" s="1"/>
  <c r="Y104" i="23"/>
  <c r="Y156" i="23" s="1"/>
  <c r="X104" i="23"/>
  <c r="X156" i="23" s="1"/>
  <c r="Z103" i="23"/>
  <c r="Z155" i="23" s="1"/>
  <c r="Y103" i="23"/>
  <c r="Y155" i="23" s="1"/>
  <c r="X103" i="23"/>
  <c r="X155" i="23" s="1"/>
  <c r="Z102" i="23"/>
  <c r="Z154" i="23" s="1"/>
  <c r="Y102" i="23"/>
  <c r="Y154" i="23" s="1"/>
  <c r="X102" i="23"/>
  <c r="X154" i="23" s="1"/>
  <c r="Z101" i="23"/>
  <c r="Z153" i="23" s="1"/>
  <c r="Y101" i="23"/>
  <c r="Y153" i="23" s="1"/>
  <c r="X101" i="23"/>
  <c r="X153" i="23" s="1"/>
  <c r="Z100" i="23"/>
  <c r="Z152" i="23" s="1"/>
  <c r="Y100" i="23"/>
  <c r="Y152" i="23" s="1"/>
  <c r="X100" i="23"/>
  <c r="X152" i="23" s="1"/>
  <c r="Z99" i="23"/>
  <c r="Z151" i="23" s="1"/>
  <c r="Y99" i="23"/>
  <c r="Y151" i="23" s="1"/>
  <c r="X99" i="23"/>
  <c r="X151" i="23" s="1"/>
  <c r="Z98" i="23"/>
  <c r="Z150" i="23" s="1"/>
  <c r="Y98" i="23"/>
  <c r="Y150" i="23" s="1"/>
  <c r="X98" i="23"/>
  <c r="X150" i="23" s="1"/>
  <c r="Z97" i="23"/>
  <c r="Z149" i="23" s="1"/>
  <c r="Y97" i="23"/>
  <c r="Y149" i="23" s="1"/>
  <c r="X97" i="23"/>
  <c r="X149" i="23" s="1"/>
  <c r="Z96" i="23"/>
  <c r="Z148" i="23" s="1"/>
  <c r="Y96" i="23"/>
  <c r="Y148" i="23" s="1"/>
  <c r="X96" i="23"/>
  <c r="X148" i="23" s="1"/>
  <c r="Z95" i="23"/>
  <c r="Z147" i="23" s="1"/>
  <c r="Y95" i="23"/>
  <c r="Y147" i="23" s="1"/>
  <c r="X95" i="23"/>
  <c r="X147" i="23" s="1"/>
  <c r="Z94" i="23"/>
  <c r="Z146" i="23" s="1"/>
  <c r="Y94" i="23"/>
  <c r="Y146" i="23" s="1"/>
  <c r="X94" i="23"/>
  <c r="X146" i="23" s="1"/>
  <c r="Z93" i="23"/>
  <c r="Z145" i="23" s="1"/>
  <c r="Y93" i="23"/>
  <c r="Y145" i="23" s="1"/>
  <c r="X93" i="23"/>
  <c r="X145" i="23" s="1"/>
  <c r="Z92" i="23"/>
  <c r="Z144" i="23" s="1"/>
  <c r="Y92" i="23"/>
  <c r="Y144" i="23" s="1"/>
  <c r="X92" i="23"/>
  <c r="X144" i="23" s="1"/>
  <c r="Z91" i="23"/>
  <c r="Z143" i="23" s="1"/>
  <c r="Y91" i="23"/>
  <c r="Y143" i="23" s="1"/>
  <c r="X91" i="23"/>
  <c r="X143" i="23" s="1"/>
  <c r="Z90" i="23"/>
  <c r="Z142" i="23" s="1"/>
  <c r="Y90" i="23"/>
  <c r="Y142" i="23" s="1"/>
  <c r="X90" i="23"/>
  <c r="X142" i="23" s="1"/>
  <c r="Z89" i="23"/>
  <c r="Z141" i="23" s="1"/>
  <c r="Y89" i="23"/>
  <c r="Y141" i="23" s="1"/>
  <c r="X89" i="23"/>
  <c r="X141" i="23" s="1"/>
  <c r="Z88" i="23"/>
  <c r="Z140" i="23" s="1"/>
  <c r="Y88" i="23"/>
  <c r="Y140" i="23" s="1"/>
  <c r="X88" i="23"/>
  <c r="X140" i="23" s="1"/>
  <c r="Z87" i="23"/>
  <c r="Z139" i="23" s="1"/>
  <c r="Y87" i="23"/>
  <c r="Y139" i="23" s="1"/>
  <c r="X87" i="23"/>
  <c r="X139" i="23" s="1"/>
  <c r="Z86" i="23"/>
  <c r="Z138" i="23" s="1"/>
  <c r="Y86" i="23"/>
  <c r="Y138" i="23" s="1"/>
  <c r="X86" i="23"/>
  <c r="X138" i="23" s="1"/>
  <c r="Z85" i="23"/>
  <c r="Z137" i="23" s="1"/>
  <c r="Y85" i="23"/>
  <c r="Y137" i="23" s="1"/>
  <c r="X85" i="23"/>
  <c r="X137" i="23" s="1"/>
  <c r="Z84" i="23"/>
  <c r="Z136" i="23" s="1"/>
  <c r="Y84" i="23"/>
  <c r="Y136" i="23" s="1"/>
  <c r="X84" i="23"/>
  <c r="X136" i="23" s="1"/>
  <c r="Z83" i="23"/>
  <c r="Z135" i="23" s="1"/>
  <c r="Z82" i="23"/>
  <c r="Z134" i="23" s="1"/>
  <c r="Y82" i="23"/>
  <c r="Y134" i="23" s="1"/>
  <c r="X82" i="23"/>
  <c r="X134" i="23" s="1"/>
  <c r="Z81" i="23"/>
  <c r="Z133" i="23" s="1"/>
  <c r="Y81" i="23"/>
  <c r="Y133" i="23" s="1"/>
  <c r="X81" i="23"/>
  <c r="X133" i="23" s="1"/>
  <c r="Z80" i="23"/>
  <c r="Z132" i="23" s="1"/>
  <c r="Y80" i="23"/>
  <c r="Y132" i="23" s="1"/>
  <c r="X80" i="23"/>
  <c r="X132" i="23" s="1"/>
  <c r="Z79" i="23"/>
  <c r="Z131" i="23" s="1"/>
  <c r="Y79" i="23"/>
  <c r="Y131" i="23" s="1"/>
  <c r="X79" i="23"/>
  <c r="X131" i="23" s="1"/>
  <c r="Z78" i="23"/>
  <c r="Z130" i="23" s="1"/>
  <c r="Y78" i="23"/>
  <c r="Y130" i="23" s="1"/>
  <c r="X78" i="23"/>
  <c r="X130" i="23" s="1"/>
  <c r="Z77" i="23"/>
  <c r="Z129" i="23" s="1"/>
  <c r="Y77" i="23"/>
  <c r="Y129" i="23" s="1"/>
  <c r="X77" i="23"/>
  <c r="X129" i="23" s="1"/>
  <c r="Z76" i="23"/>
  <c r="Z128" i="23" s="1"/>
  <c r="Y76" i="23"/>
  <c r="Y128" i="23" s="1"/>
  <c r="X76" i="23"/>
  <c r="X128" i="23" s="1"/>
  <c r="Z75" i="23"/>
  <c r="Z127" i="23" s="1"/>
  <c r="Y75" i="23"/>
  <c r="Y127" i="23" s="1"/>
  <c r="X75" i="23"/>
  <c r="X127" i="23" s="1"/>
  <c r="Z74" i="23"/>
  <c r="Z126" i="23" s="1"/>
  <c r="Z73" i="23"/>
  <c r="Z125" i="23" s="1"/>
  <c r="Y73" i="23"/>
  <c r="Y125" i="23" s="1"/>
  <c r="X73" i="23"/>
  <c r="X125" i="23" s="1"/>
  <c r="Z72" i="23"/>
  <c r="Z124" i="23" s="1"/>
  <c r="Y72" i="23"/>
  <c r="Y124" i="23" s="1"/>
  <c r="X72" i="23"/>
  <c r="X124" i="23" s="1"/>
  <c r="Z71" i="23"/>
  <c r="Z123" i="23" s="1"/>
  <c r="Y71" i="23"/>
  <c r="Y123" i="23" s="1"/>
  <c r="X71" i="23"/>
  <c r="X123" i="23" s="1"/>
  <c r="Z70" i="23"/>
  <c r="Z122" i="23" s="1"/>
  <c r="Y70" i="23"/>
  <c r="Y122" i="23" s="1"/>
  <c r="X70" i="23"/>
  <c r="X122" i="23" s="1"/>
  <c r="Z69" i="23"/>
  <c r="Z121" i="23" s="1"/>
  <c r="Y69" i="23"/>
  <c r="Y121" i="23" s="1"/>
  <c r="X69" i="23"/>
  <c r="X121" i="23" s="1"/>
  <c r="Z68" i="23"/>
  <c r="Z120" i="23" s="1"/>
  <c r="Y68" i="23"/>
  <c r="Y120" i="23" s="1"/>
  <c r="X68" i="23"/>
  <c r="X120" i="23" s="1"/>
  <c r="Z67" i="23"/>
  <c r="Z119" i="23" s="1"/>
  <c r="Y67" i="23"/>
  <c r="Y119" i="23" s="1"/>
  <c r="X67" i="23"/>
  <c r="X119" i="23" s="1"/>
  <c r="Z66" i="23"/>
  <c r="Z118" i="23" s="1"/>
  <c r="Y66" i="23"/>
  <c r="Y118" i="23" s="1"/>
  <c r="X66" i="23"/>
  <c r="X118" i="23" s="1"/>
  <c r="Z65" i="23"/>
  <c r="Z117" i="23" s="1"/>
  <c r="Y65" i="23"/>
  <c r="Y117" i="23" s="1"/>
  <c r="X65" i="23"/>
  <c r="X117" i="23" s="1"/>
  <c r="Z64" i="23"/>
  <c r="Z116" i="23" s="1"/>
  <c r="Z63" i="23"/>
  <c r="Z115" i="23" s="1"/>
  <c r="Y63" i="23"/>
  <c r="Y115" i="23" s="1"/>
  <c r="X63" i="23"/>
  <c r="X115" i="23" s="1"/>
  <c r="Z62" i="23"/>
  <c r="Z114" i="23" s="1"/>
  <c r="Y62" i="23"/>
  <c r="Y114" i="23" s="1"/>
  <c r="X62" i="23"/>
  <c r="X114" i="23" s="1"/>
  <c r="Z61" i="23"/>
  <c r="Z113" i="23" s="1"/>
  <c r="Y61" i="23"/>
  <c r="Y113" i="23" s="1"/>
  <c r="X61" i="23"/>
  <c r="X113" i="23" s="1"/>
  <c r="Z60" i="23"/>
  <c r="Z112" i="23" s="1"/>
  <c r="Y60" i="23"/>
  <c r="Y112" i="23" s="1"/>
  <c r="X60" i="23"/>
  <c r="X112" i="23" s="1"/>
  <c r="Z59" i="23"/>
  <c r="Z111" i="23" s="1"/>
  <c r="Y59" i="23"/>
  <c r="Y111" i="23" s="1"/>
  <c r="X59" i="23"/>
  <c r="X111" i="23" s="1"/>
  <c r="Z58" i="23"/>
  <c r="Z110" i="23" s="1"/>
  <c r="Y58" i="23"/>
  <c r="Y110" i="23" s="1"/>
  <c r="X58" i="23"/>
  <c r="X110" i="23" s="1"/>
  <c r="Z57" i="23"/>
  <c r="Z109" i="23" s="1"/>
  <c r="Y57" i="23"/>
  <c r="Y109" i="23" s="1"/>
  <c r="X57" i="23"/>
  <c r="X109" i="23" s="1"/>
  <c r="V106" i="23"/>
  <c r="V158" i="23" s="1"/>
  <c r="U106" i="23"/>
  <c r="U158" i="23" s="1"/>
  <c r="T106" i="23"/>
  <c r="T158" i="23" s="1"/>
  <c r="V105" i="23"/>
  <c r="V157" i="23" s="1"/>
  <c r="U105" i="23"/>
  <c r="U157" i="23" s="1"/>
  <c r="T105" i="23"/>
  <c r="T157" i="23" s="1"/>
  <c r="V104" i="23"/>
  <c r="V156" i="23" s="1"/>
  <c r="U104" i="23"/>
  <c r="U156" i="23" s="1"/>
  <c r="T104" i="23"/>
  <c r="T156" i="23" s="1"/>
  <c r="V103" i="23"/>
  <c r="V155" i="23" s="1"/>
  <c r="U103" i="23"/>
  <c r="U155" i="23" s="1"/>
  <c r="T103" i="23"/>
  <c r="T155" i="23" s="1"/>
  <c r="V102" i="23"/>
  <c r="V154" i="23" s="1"/>
  <c r="U102" i="23"/>
  <c r="U154" i="23" s="1"/>
  <c r="T102" i="23"/>
  <c r="T154" i="23" s="1"/>
  <c r="V101" i="23"/>
  <c r="V153" i="23" s="1"/>
  <c r="U101" i="23"/>
  <c r="U153" i="23" s="1"/>
  <c r="T101" i="23"/>
  <c r="T153" i="23" s="1"/>
  <c r="V100" i="23"/>
  <c r="V152" i="23" s="1"/>
  <c r="U100" i="23"/>
  <c r="U152" i="23" s="1"/>
  <c r="T100" i="23"/>
  <c r="T152" i="23" s="1"/>
  <c r="V99" i="23"/>
  <c r="V151" i="23" s="1"/>
  <c r="U99" i="23"/>
  <c r="U151" i="23" s="1"/>
  <c r="T99" i="23"/>
  <c r="T151" i="23" s="1"/>
  <c r="V98" i="23"/>
  <c r="V150" i="23" s="1"/>
  <c r="U98" i="23"/>
  <c r="U150" i="23" s="1"/>
  <c r="T98" i="23"/>
  <c r="T150" i="23" s="1"/>
  <c r="V97" i="23"/>
  <c r="V149" i="23" s="1"/>
  <c r="U97" i="23"/>
  <c r="U149" i="23" s="1"/>
  <c r="T97" i="23"/>
  <c r="T149" i="23" s="1"/>
  <c r="V96" i="23"/>
  <c r="V148" i="23" s="1"/>
  <c r="U96" i="23"/>
  <c r="U148" i="23" s="1"/>
  <c r="T96" i="23"/>
  <c r="T148" i="23" s="1"/>
  <c r="V95" i="23"/>
  <c r="V147" i="23" s="1"/>
  <c r="U95" i="23"/>
  <c r="U147" i="23" s="1"/>
  <c r="T95" i="23"/>
  <c r="T147" i="23" s="1"/>
  <c r="V94" i="23"/>
  <c r="V146" i="23" s="1"/>
  <c r="U94" i="23"/>
  <c r="U146" i="23" s="1"/>
  <c r="T94" i="23"/>
  <c r="T146" i="23" s="1"/>
  <c r="V93" i="23"/>
  <c r="V145" i="23" s="1"/>
  <c r="U93" i="23"/>
  <c r="U145" i="23" s="1"/>
  <c r="T93" i="23"/>
  <c r="T145" i="23" s="1"/>
  <c r="V92" i="23"/>
  <c r="V144" i="23" s="1"/>
  <c r="U92" i="23"/>
  <c r="U144" i="23" s="1"/>
  <c r="T92" i="23"/>
  <c r="T144" i="23" s="1"/>
  <c r="V91" i="23"/>
  <c r="V143" i="23" s="1"/>
  <c r="U91" i="23"/>
  <c r="U143" i="23" s="1"/>
  <c r="T91" i="23"/>
  <c r="T143" i="23" s="1"/>
  <c r="V90" i="23"/>
  <c r="V142" i="23" s="1"/>
  <c r="U90" i="23"/>
  <c r="U142" i="23" s="1"/>
  <c r="T90" i="23"/>
  <c r="T142" i="23" s="1"/>
  <c r="V89" i="23"/>
  <c r="V141" i="23" s="1"/>
  <c r="U89" i="23"/>
  <c r="U141" i="23" s="1"/>
  <c r="T89" i="23"/>
  <c r="T141" i="23" s="1"/>
  <c r="V88" i="23"/>
  <c r="V140" i="23" s="1"/>
  <c r="U88" i="23"/>
  <c r="U140" i="23" s="1"/>
  <c r="T88" i="23"/>
  <c r="T140" i="23" s="1"/>
  <c r="V87" i="23"/>
  <c r="V139" i="23" s="1"/>
  <c r="U87" i="23"/>
  <c r="U139" i="23" s="1"/>
  <c r="T87" i="23"/>
  <c r="T139" i="23" s="1"/>
  <c r="V86" i="23"/>
  <c r="V138" i="23" s="1"/>
  <c r="U86" i="23"/>
  <c r="U138" i="23" s="1"/>
  <c r="T86" i="23"/>
  <c r="T138" i="23" s="1"/>
  <c r="V85" i="23"/>
  <c r="V137" i="23" s="1"/>
  <c r="U85" i="23"/>
  <c r="U137" i="23" s="1"/>
  <c r="T85" i="23"/>
  <c r="T137" i="23" s="1"/>
  <c r="V84" i="23"/>
  <c r="V136" i="23" s="1"/>
  <c r="U84" i="23"/>
  <c r="U136" i="23" s="1"/>
  <c r="T84" i="23"/>
  <c r="T136" i="23" s="1"/>
  <c r="V83" i="23"/>
  <c r="V135" i="23" s="1"/>
  <c r="U83" i="23"/>
  <c r="U135" i="23" s="1"/>
  <c r="T83" i="23"/>
  <c r="T135" i="23" s="1"/>
  <c r="V82" i="23"/>
  <c r="V134" i="23" s="1"/>
  <c r="U82" i="23"/>
  <c r="U134" i="23" s="1"/>
  <c r="T82" i="23"/>
  <c r="T134" i="23" s="1"/>
  <c r="V81" i="23"/>
  <c r="V133" i="23" s="1"/>
  <c r="V80" i="23"/>
  <c r="V132" i="23" s="1"/>
  <c r="U80" i="23"/>
  <c r="U132" i="23" s="1"/>
  <c r="T80" i="23"/>
  <c r="T132" i="23" s="1"/>
  <c r="V79" i="23"/>
  <c r="V131" i="23" s="1"/>
  <c r="U79" i="23"/>
  <c r="U131" i="23" s="1"/>
  <c r="T79" i="23"/>
  <c r="T131" i="23" s="1"/>
  <c r="V78" i="23"/>
  <c r="V130" i="23" s="1"/>
  <c r="U78" i="23"/>
  <c r="U130" i="23" s="1"/>
  <c r="T78" i="23"/>
  <c r="T130" i="23" s="1"/>
  <c r="V77" i="23"/>
  <c r="V129" i="23" s="1"/>
  <c r="U77" i="23"/>
  <c r="U129" i="23" s="1"/>
  <c r="T77" i="23"/>
  <c r="T129" i="23" s="1"/>
  <c r="V76" i="23"/>
  <c r="V128" i="23" s="1"/>
  <c r="U76" i="23"/>
  <c r="U128" i="23" s="1"/>
  <c r="T76" i="23"/>
  <c r="T128" i="23" s="1"/>
  <c r="V75" i="23"/>
  <c r="V127" i="23" s="1"/>
  <c r="U75" i="23"/>
  <c r="U127" i="23" s="1"/>
  <c r="T75" i="23"/>
  <c r="T127" i="23" s="1"/>
  <c r="V74" i="23"/>
  <c r="V126" i="23" s="1"/>
  <c r="U74" i="23"/>
  <c r="U126" i="23" s="1"/>
  <c r="T74" i="23"/>
  <c r="T126" i="23" s="1"/>
  <c r="V73" i="23"/>
  <c r="V125" i="23" s="1"/>
  <c r="V72" i="23"/>
  <c r="V124" i="23" s="1"/>
  <c r="U72" i="23"/>
  <c r="U124" i="23" s="1"/>
  <c r="T72" i="23"/>
  <c r="T124" i="23" s="1"/>
  <c r="V71" i="23"/>
  <c r="V123" i="23" s="1"/>
  <c r="U71" i="23"/>
  <c r="U123" i="23" s="1"/>
  <c r="T71" i="23"/>
  <c r="T123" i="23" s="1"/>
  <c r="V70" i="23"/>
  <c r="V122" i="23" s="1"/>
  <c r="U70" i="23"/>
  <c r="U122" i="23" s="1"/>
  <c r="T70" i="23"/>
  <c r="T122" i="23" s="1"/>
  <c r="V69" i="23"/>
  <c r="V121" i="23" s="1"/>
  <c r="U69" i="23"/>
  <c r="U121" i="23" s="1"/>
  <c r="T69" i="23"/>
  <c r="T121" i="23" s="1"/>
  <c r="V68" i="23"/>
  <c r="V120" i="23" s="1"/>
  <c r="U68" i="23"/>
  <c r="U120" i="23" s="1"/>
  <c r="T68" i="23"/>
  <c r="T120" i="23" s="1"/>
  <c r="V67" i="23"/>
  <c r="V119" i="23" s="1"/>
  <c r="U67" i="23"/>
  <c r="U119" i="23" s="1"/>
  <c r="T67" i="23"/>
  <c r="T119" i="23" s="1"/>
  <c r="V66" i="23"/>
  <c r="V118" i="23" s="1"/>
  <c r="V65" i="23"/>
  <c r="V117" i="23" s="1"/>
  <c r="U65" i="23"/>
  <c r="U117" i="23" s="1"/>
  <c r="T65" i="23"/>
  <c r="T117" i="23" s="1"/>
  <c r="V64" i="23"/>
  <c r="V116" i="23" s="1"/>
  <c r="U64" i="23"/>
  <c r="U116" i="23" s="1"/>
  <c r="T64" i="23"/>
  <c r="T116" i="23" s="1"/>
  <c r="V63" i="23"/>
  <c r="V115" i="23" s="1"/>
  <c r="U63" i="23"/>
  <c r="U115" i="23" s="1"/>
  <c r="T63" i="23"/>
  <c r="T115" i="23" s="1"/>
  <c r="V62" i="23"/>
  <c r="V114" i="23" s="1"/>
  <c r="U62" i="23"/>
  <c r="U114" i="23" s="1"/>
  <c r="T62" i="23"/>
  <c r="T114" i="23" s="1"/>
  <c r="V61" i="23"/>
  <c r="V113" i="23" s="1"/>
  <c r="U61" i="23"/>
  <c r="U113" i="23" s="1"/>
  <c r="T61" i="23"/>
  <c r="T113" i="23" s="1"/>
  <c r="V60" i="23"/>
  <c r="V112" i="23" s="1"/>
  <c r="U60" i="23"/>
  <c r="U112" i="23" s="1"/>
  <c r="T60" i="23"/>
  <c r="T112" i="23" s="1"/>
  <c r="V59" i="23"/>
  <c r="V111" i="23" s="1"/>
  <c r="U59" i="23"/>
  <c r="U111" i="23" s="1"/>
  <c r="T59" i="23"/>
  <c r="T111" i="23" s="1"/>
  <c r="V58" i="23"/>
  <c r="V110" i="23" s="1"/>
  <c r="U58" i="23"/>
  <c r="U110" i="23" s="1"/>
  <c r="T58" i="23"/>
  <c r="T110" i="23" s="1"/>
  <c r="V57" i="23"/>
  <c r="V109" i="23" s="1"/>
  <c r="U57" i="23"/>
  <c r="U109" i="23" s="1"/>
  <c r="T57" i="23"/>
  <c r="T109" i="23" s="1"/>
  <c r="R106" i="23"/>
  <c r="R158" i="23" s="1"/>
  <c r="R105" i="23"/>
  <c r="R157" i="23" s="1"/>
  <c r="R104" i="23"/>
  <c r="R156" i="23" s="1"/>
  <c r="R103" i="23"/>
  <c r="R155" i="23" s="1"/>
  <c r="R102" i="23"/>
  <c r="R154" i="23" s="1"/>
  <c r="R101" i="23"/>
  <c r="R153" i="23" s="1"/>
  <c r="R100" i="23"/>
  <c r="R152" i="23" s="1"/>
  <c r="R99" i="23"/>
  <c r="R151" i="23" s="1"/>
  <c r="R98" i="23"/>
  <c r="R150" i="23" s="1"/>
  <c r="R97" i="23"/>
  <c r="R149" i="23" s="1"/>
  <c r="R96" i="23"/>
  <c r="R148" i="23" s="1"/>
  <c r="R95" i="23"/>
  <c r="R147" i="23" s="1"/>
  <c r="R94" i="23"/>
  <c r="R146" i="23" s="1"/>
  <c r="R93" i="23"/>
  <c r="R145" i="23" s="1"/>
  <c r="R92" i="23"/>
  <c r="R144" i="23" s="1"/>
  <c r="R91" i="23"/>
  <c r="R143" i="23" s="1"/>
  <c r="R90" i="23"/>
  <c r="R142" i="23" s="1"/>
  <c r="R89" i="23"/>
  <c r="R141" i="23" s="1"/>
  <c r="R88" i="23"/>
  <c r="R140" i="23" s="1"/>
  <c r="R87" i="23"/>
  <c r="R139" i="23" s="1"/>
  <c r="R86" i="23"/>
  <c r="R138" i="23" s="1"/>
  <c r="R85" i="23"/>
  <c r="R137" i="23" s="1"/>
  <c r="R84" i="23"/>
  <c r="R136" i="23" s="1"/>
  <c r="R83" i="23"/>
  <c r="R135" i="23" s="1"/>
  <c r="R82" i="23"/>
  <c r="R134" i="23" s="1"/>
  <c r="R81" i="23"/>
  <c r="R133" i="23" s="1"/>
  <c r="R80" i="23"/>
  <c r="R132" i="23" s="1"/>
  <c r="R79" i="23"/>
  <c r="R131" i="23" s="1"/>
  <c r="R78" i="23"/>
  <c r="R130" i="23" s="1"/>
  <c r="R77" i="23"/>
  <c r="R129" i="23" s="1"/>
  <c r="R76" i="23"/>
  <c r="R128" i="23" s="1"/>
  <c r="R75" i="23"/>
  <c r="R127" i="23" s="1"/>
  <c r="R74" i="23"/>
  <c r="R126" i="23" s="1"/>
  <c r="R73" i="23"/>
  <c r="R125" i="23" s="1"/>
  <c r="R72" i="23"/>
  <c r="R124" i="23" s="1"/>
  <c r="R71" i="23"/>
  <c r="R123" i="23" s="1"/>
  <c r="R70" i="23"/>
  <c r="R122" i="23" s="1"/>
  <c r="R69" i="23"/>
  <c r="R121" i="23" s="1"/>
  <c r="R68" i="23"/>
  <c r="R120" i="23" s="1"/>
  <c r="R65" i="23"/>
  <c r="R117" i="23" s="1"/>
  <c r="R64" i="23"/>
  <c r="R116" i="23" s="1"/>
  <c r="R63" i="23"/>
  <c r="R115" i="23" s="1"/>
  <c r="R62" i="23"/>
  <c r="R114" i="23" s="1"/>
  <c r="R61" i="23"/>
  <c r="R113" i="23" s="1"/>
  <c r="R60" i="23"/>
  <c r="R112" i="23" s="1"/>
  <c r="R59" i="23"/>
  <c r="R111" i="23" s="1"/>
  <c r="R58" i="23"/>
  <c r="R110" i="23" s="1"/>
  <c r="R57" i="23"/>
  <c r="R109" i="23" s="1"/>
  <c r="Q106" i="23"/>
  <c r="Q158" i="23" s="1"/>
  <c r="P106" i="23"/>
  <c r="P158" i="23" s="1"/>
  <c r="O106" i="23"/>
  <c r="Q105" i="23"/>
  <c r="Q157" i="23" s="1"/>
  <c r="P105" i="23"/>
  <c r="P157" i="23" s="1"/>
  <c r="O105" i="23"/>
  <c r="Q104" i="23"/>
  <c r="Q156" i="23" s="1"/>
  <c r="P104" i="23"/>
  <c r="P156" i="23" s="1"/>
  <c r="O104" i="23"/>
  <c r="Q103" i="23"/>
  <c r="Q155" i="23" s="1"/>
  <c r="P103" i="23"/>
  <c r="P155" i="23" s="1"/>
  <c r="O103" i="23"/>
  <c r="Q102" i="23"/>
  <c r="Q154" i="23" s="1"/>
  <c r="P102" i="23"/>
  <c r="P154" i="23" s="1"/>
  <c r="O102" i="23"/>
  <c r="Q101" i="23"/>
  <c r="Q153" i="23" s="1"/>
  <c r="P101" i="23"/>
  <c r="P153" i="23" s="1"/>
  <c r="O101" i="23"/>
  <c r="Q100" i="23"/>
  <c r="Q152" i="23" s="1"/>
  <c r="P100" i="23"/>
  <c r="P152" i="23" s="1"/>
  <c r="O100" i="23"/>
  <c r="Q99" i="23"/>
  <c r="Q151" i="23" s="1"/>
  <c r="P99" i="23"/>
  <c r="P151" i="23" s="1"/>
  <c r="O99" i="23"/>
  <c r="Q98" i="23"/>
  <c r="Q150" i="23" s="1"/>
  <c r="P98" i="23"/>
  <c r="P150" i="23" s="1"/>
  <c r="O98" i="23"/>
  <c r="Q97" i="23"/>
  <c r="Q149" i="23" s="1"/>
  <c r="P97" i="23"/>
  <c r="P149" i="23" s="1"/>
  <c r="O97" i="23"/>
  <c r="Q96" i="23"/>
  <c r="Q148" i="23" s="1"/>
  <c r="P96" i="23"/>
  <c r="P148" i="23" s="1"/>
  <c r="O96" i="23"/>
  <c r="Q95" i="23"/>
  <c r="Q147" i="23" s="1"/>
  <c r="P95" i="23"/>
  <c r="P147" i="23" s="1"/>
  <c r="O95" i="23"/>
  <c r="Q94" i="23"/>
  <c r="Q146" i="23" s="1"/>
  <c r="P94" i="23"/>
  <c r="P146" i="23" s="1"/>
  <c r="O94" i="23"/>
  <c r="Q93" i="23"/>
  <c r="Q145" i="23" s="1"/>
  <c r="P93" i="23"/>
  <c r="P145" i="23" s="1"/>
  <c r="O93" i="23"/>
  <c r="Q92" i="23"/>
  <c r="Q144" i="23" s="1"/>
  <c r="P92" i="23"/>
  <c r="P144" i="23" s="1"/>
  <c r="O92" i="23"/>
  <c r="Q91" i="23"/>
  <c r="Q143" i="23" s="1"/>
  <c r="P91" i="23"/>
  <c r="P143" i="23" s="1"/>
  <c r="O91" i="23"/>
  <c r="Q90" i="23"/>
  <c r="Q142" i="23" s="1"/>
  <c r="P90" i="23"/>
  <c r="P142" i="23" s="1"/>
  <c r="O90" i="23"/>
  <c r="Q89" i="23"/>
  <c r="Q141" i="23" s="1"/>
  <c r="P89" i="23"/>
  <c r="P141" i="23" s="1"/>
  <c r="O89" i="23"/>
  <c r="Q88" i="23"/>
  <c r="Q140" i="23" s="1"/>
  <c r="P88" i="23"/>
  <c r="P140" i="23" s="1"/>
  <c r="O88" i="23"/>
  <c r="Q87" i="23"/>
  <c r="Q139" i="23" s="1"/>
  <c r="P87" i="23"/>
  <c r="P139" i="23" s="1"/>
  <c r="O87" i="23"/>
  <c r="Q86" i="23"/>
  <c r="Q138" i="23" s="1"/>
  <c r="P86" i="23"/>
  <c r="P138" i="23" s="1"/>
  <c r="O86" i="23"/>
  <c r="Q85" i="23"/>
  <c r="Q137" i="23" s="1"/>
  <c r="P85" i="23"/>
  <c r="P137" i="23" s="1"/>
  <c r="O85" i="23"/>
  <c r="Q84" i="23"/>
  <c r="Q136" i="23" s="1"/>
  <c r="P84" i="23"/>
  <c r="P136" i="23" s="1"/>
  <c r="O84" i="23"/>
  <c r="Q83" i="23"/>
  <c r="Q135" i="23" s="1"/>
  <c r="P83" i="23"/>
  <c r="P135" i="23" s="1"/>
  <c r="O83" i="23"/>
  <c r="Q82" i="23"/>
  <c r="Q134" i="23" s="1"/>
  <c r="P82" i="23"/>
  <c r="P134" i="23" s="1"/>
  <c r="O82" i="23"/>
  <c r="Q81" i="23"/>
  <c r="Q133" i="23" s="1"/>
  <c r="P81" i="23"/>
  <c r="P133" i="23" s="1"/>
  <c r="O81" i="23"/>
  <c r="Q80" i="23"/>
  <c r="Q132" i="23" s="1"/>
  <c r="P80" i="23"/>
  <c r="P132" i="23" s="1"/>
  <c r="O80" i="23"/>
  <c r="Q79" i="23"/>
  <c r="Q131" i="23" s="1"/>
  <c r="P79" i="23"/>
  <c r="P131" i="23" s="1"/>
  <c r="O79" i="23"/>
  <c r="Q78" i="23"/>
  <c r="Q130" i="23" s="1"/>
  <c r="P78" i="23"/>
  <c r="P130" i="23" s="1"/>
  <c r="O78" i="23"/>
  <c r="Q77" i="23"/>
  <c r="Q129" i="23" s="1"/>
  <c r="P77" i="23"/>
  <c r="P129" i="23" s="1"/>
  <c r="O77" i="23"/>
  <c r="Q76" i="23"/>
  <c r="Q128" i="23" s="1"/>
  <c r="P76" i="23"/>
  <c r="P128" i="23" s="1"/>
  <c r="O76" i="23"/>
  <c r="Q75" i="23"/>
  <c r="Q127" i="23" s="1"/>
  <c r="P75" i="23"/>
  <c r="P127" i="23" s="1"/>
  <c r="O75" i="23"/>
  <c r="Q74" i="23"/>
  <c r="Q126" i="23" s="1"/>
  <c r="P74" i="23"/>
  <c r="P126" i="23" s="1"/>
  <c r="O74" i="23"/>
  <c r="Q73" i="23"/>
  <c r="Q125" i="23" s="1"/>
  <c r="P73" i="23"/>
  <c r="P125" i="23" s="1"/>
  <c r="O73" i="23"/>
  <c r="Q72" i="23"/>
  <c r="Q124" i="23" s="1"/>
  <c r="P72" i="23"/>
  <c r="P124" i="23" s="1"/>
  <c r="O72" i="23"/>
  <c r="Q71" i="23"/>
  <c r="Q123" i="23" s="1"/>
  <c r="P71" i="23"/>
  <c r="P123" i="23" s="1"/>
  <c r="O71" i="23"/>
  <c r="Q70" i="23"/>
  <c r="Q122" i="23" s="1"/>
  <c r="P70" i="23"/>
  <c r="P122" i="23" s="1"/>
  <c r="O70" i="23"/>
  <c r="Q69" i="23"/>
  <c r="Q121" i="23" s="1"/>
  <c r="P69" i="23"/>
  <c r="P121" i="23" s="1"/>
  <c r="O69" i="23"/>
  <c r="Q68" i="23"/>
  <c r="Q120" i="23" s="1"/>
  <c r="P68" i="23"/>
  <c r="P120" i="23" s="1"/>
  <c r="O68" i="23"/>
  <c r="O67" i="23"/>
  <c r="O66" i="23"/>
  <c r="Q65" i="23"/>
  <c r="Q117" i="23" s="1"/>
  <c r="P65" i="23"/>
  <c r="P117" i="23" s="1"/>
  <c r="O65" i="23"/>
  <c r="Q64" i="23"/>
  <c r="Q116" i="23" s="1"/>
  <c r="P64" i="23"/>
  <c r="P116" i="23" s="1"/>
  <c r="O64" i="23"/>
  <c r="Q63" i="23"/>
  <c r="Q115" i="23" s="1"/>
  <c r="P63" i="23"/>
  <c r="P115" i="23" s="1"/>
  <c r="O63" i="23"/>
  <c r="Q62" i="23"/>
  <c r="Q114" i="23" s="1"/>
  <c r="P62" i="23"/>
  <c r="P114" i="23" s="1"/>
  <c r="O62" i="23"/>
  <c r="Q61" i="23"/>
  <c r="Q113" i="23" s="1"/>
  <c r="P61" i="23"/>
  <c r="P113" i="23" s="1"/>
  <c r="O61" i="23"/>
  <c r="Q60" i="23"/>
  <c r="Q112" i="23" s="1"/>
  <c r="P60" i="23"/>
  <c r="P112" i="23" s="1"/>
  <c r="O60" i="23"/>
  <c r="Q59" i="23"/>
  <c r="Q111" i="23" s="1"/>
  <c r="P59" i="23"/>
  <c r="P111" i="23" s="1"/>
  <c r="O59" i="23"/>
  <c r="Q58" i="23"/>
  <c r="Q110" i="23" s="1"/>
  <c r="P58" i="23"/>
  <c r="P110" i="23" s="1"/>
  <c r="O58" i="23"/>
  <c r="Q57" i="23"/>
  <c r="Q109" i="23" s="1"/>
  <c r="P57" i="23"/>
  <c r="P109" i="23" s="1"/>
  <c r="O57" i="23"/>
  <c r="M106" i="23"/>
  <c r="M158" i="23" s="1"/>
  <c r="L106" i="23"/>
  <c r="L158" i="23" s="1"/>
  <c r="K106" i="23"/>
  <c r="K158" i="23" s="1"/>
  <c r="M105" i="23"/>
  <c r="M157" i="23" s="1"/>
  <c r="L105" i="23"/>
  <c r="L157" i="23" s="1"/>
  <c r="K105" i="23"/>
  <c r="K157" i="23" s="1"/>
  <c r="M104" i="23"/>
  <c r="M156" i="23" s="1"/>
  <c r="L104" i="23"/>
  <c r="L156" i="23" s="1"/>
  <c r="K104" i="23"/>
  <c r="K156" i="23" s="1"/>
  <c r="M103" i="23"/>
  <c r="M155" i="23" s="1"/>
  <c r="L103" i="23"/>
  <c r="L155" i="23" s="1"/>
  <c r="K103" i="23"/>
  <c r="K155" i="23" s="1"/>
  <c r="M102" i="23"/>
  <c r="M154" i="23" s="1"/>
  <c r="L102" i="23"/>
  <c r="L154" i="23" s="1"/>
  <c r="K102" i="23"/>
  <c r="K154" i="23" s="1"/>
  <c r="M101" i="23"/>
  <c r="M153" i="23" s="1"/>
  <c r="L101" i="23"/>
  <c r="L153" i="23" s="1"/>
  <c r="K101" i="23"/>
  <c r="K153" i="23" s="1"/>
  <c r="M100" i="23"/>
  <c r="M152" i="23" s="1"/>
  <c r="L100" i="23"/>
  <c r="L152" i="23" s="1"/>
  <c r="K100" i="23"/>
  <c r="K152" i="23" s="1"/>
  <c r="M99" i="23"/>
  <c r="M151" i="23" s="1"/>
  <c r="L99" i="23"/>
  <c r="L151" i="23" s="1"/>
  <c r="K99" i="23"/>
  <c r="K151" i="23" s="1"/>
  <c r="M98" i="23"/>
  <c r="M150" i="23" s="1"/>
  <c r="L98" i="23"/>
  <c r="L150" i="23" s="1"/>
  <c r="K98" i="23"/>
  <c r="K150" i="23" s="1"/>
  <c r="M97" i="23"/>
  <c r="M149" i="23" s="1"/>
  <c r="L97" i="23"/>
  <c r="L149" i="23" s="1"/>
  <c r="K97" i="23"/>
  <c r="K149" i="23" s="1"/>
  <c r="M96" i="23"/>
  <c r="M148" i="23" s="1"/>
  <c r="L96" i="23"/>
  <c r="L148" i="23" s="1"/>
  <c r="K96" i="23"/>
  <c r="K148" i="23" s="1"/>
  <c r="M95" i="23"/>
  <c r="M147" i="23" s="1"/>
  <c r="L95" i="23"/>
  <c r="L147" i="23" s="1"/>
  <c r="K95" i="23"/>
  <c r="K147" i="23" s="1"/>
  <c r="M94" i="23"/>
  <c r="M146" i="23" s="1"/>
  <c r="L94" i="23"/>
  <c r="L146" i="23" s="1"/>
  <c r="K94" i="23"/>
  <c r="K146" i="23" s="1"/>
  <c r="M93" i="23"/>
  <c r="M145" i="23" s="1"/>
  <c r="L93" i="23"/>
  <c r="L145" i="23" s="1"/>
  <c r="K93" i="23"/>
  <c r="K145" i="23" s="1"/>
  <c r="M92" i="23"/>
  <c r="M144" i="23" s="1"/>
  <c r="L92" i="23"/>
  <c r="L144" i="23" s="1"/>
  <c r="K92" i="23"/>
  <c r="K144" i="23" s="1"/>
  <c r="M91" i="23"/>
  <c r="M143" i="23" s="1"/>
  <c r="L91" i="23"/>
  <c r="L143" i="23" s="1"/>
  <c r="K91" i="23"/>
  <c r="K143" i="23" s="1"/>
  <c r="M90" i="23"/>
  <c r="M142" i="23" s="1"/>
  <c r="L90" i="23"/>
  <c r="L142" i="23" s="1"/>
  <c r="K90" i="23"/>
  <c r="K142" i="23" s="1"/>
  <c r="M89" i="23"/>
  <c r="M141" i="23" s="1"/>
  <c r="L89" i="23"/>
  <c r="L141" i="23" s="1"/>
  <c r="K89" i="23"/>
  <c r="K141" i="23" s="1"/>
  <c r="M88" i="23"/>
  <c r="M140" i="23" s="1"/>
  <c r="L88" i="23"/>
  <c r="L140" i="23" s="1"/>
  <c r="K88" i="23"/>
  <c r="K140" i="23" s="1"/>
  <c r="M87" i="23"/>
  <c r="M139" i="23" s="1"/>
  <c r="L87" i="23"/>
  <c r="L139" i="23" s="1"/>
  <c r="K87" i="23"/>
  <c r="K139" i="23" s="1"/>
  <c r="M86" i="23"/>
  <c r="M138" i="23" s="1"/>
  <c r="L86" i="23"/>
  <c r="L138" i="23" s="1"/>
  <c r="K86" i="23"/>
  <c r="K138" i="23" s="1"/>
  <c r="M85" i="23"/>
  <c r="M137" i="23" s="1"/>
  <c r="L85" i="23"/>
  <c r="L137" i="23" s="1"/>
  <c r="K85" i="23"/>
  <c r="K137" i="23" s="1"/>
  <c r="M84" i="23"/>
  <c r="M136" i="23" s="1"/>
  <c r="L84" i="23"/>
  <c r="L136" i="23" s="1"/>
  <c r="K84" i="23"/>
  <c r="K136" i="23" s="1"/>
  <c r="M83" i="23"/>
  <c r="M135" i="23" s="1"/>
  <c r="L83" i="23"/>
  <c r="L135" i="23" s="1"/>
  <c r="K83" i="23"/>
  <c r="K135" i="23" s="1"/>
  <c r="M82" i="23"/>
  <c r="M134" i="23" s="1"/>
  <c r="L82" i="23"/>
  <c r="L134" i="23" s="1"/>
  <c r="K82" i="23"/>
  <c r="K134" i="23" s="1"/>
  <c r="M81" i="23"/>
  <c r="M133" i="23" s="1"/>
  <c r="L81" i="23"/>
  <c r="L133" i="23" s="1"/>
  <c r="K81" i="23"/>
  <c r="K133" i="23" s="1"/>
  <c r="M80" i="23"/>
  <c r="M132" i="23" s="1"/>
  <c r="L80" i="23"/>
  <c r="L132" i="23" s="1"/>
  <c r="K80" i="23"/>
  <c r="K132" i="23" s="1"/>
  <c r="M79" i="23"/>
  <c r="M131" i="23" s="1"/>
  <c r="L79" i="23"/>
  <c r="L131" i="23" s="1"/>
  <c r="K79" i="23"/>
  <c r="K131" i="23" s="1"/>
  <c r="M78" i="23"/>
  <c r="M130" i="23" s="1"/>
  <c r="L78" i="23"/>
  <c r="L130" i="23" s="1"/>
  <c r="K78" i="23"/>
  <c r="K130" i="23" s="1"/>
  <c r="M77" i="23"/>
  <c r="M129" i="23" s="1"/>
  <c r="L77" i="23"/>
  <c r="L129" i="23" s="1"/>
  <c r="K77" i="23"/>
  <c r="K129" i="23" s="1"/>
  <c r="M76" i="23"/>
  <c r="M128" i="23" s="1"/>
  <c r="L76" i="23"/>
  <c r="L128" i="23" s="1"/>
  <c r="K76" i="23"/>
  <c r="K128" i="23" s="1"/>
  <c r="M75" i="23"/>
  <c r="M127" i="23" s="1"/>
  <c r="L75" i="23"/>
  <c r="L127" i="23" s="1"/>
  <c r="K75" i="23"/>
  <c r="K127" i="23" s="1"/>
  <c r="M74" i="23"/>
  <c r="M126" i="23" s="1"/>
  <c r="L74" i="23"/>
  <c r="L126" i="23" s="1"/>
  <c r="K74" i="23"/>
  <c r="K126" i="23" s="1"/>
  <c r="M72" i="23"/>
  <c r="M124" i="23" s="1"/>
  <c r="L72" i="23"/>
  <c r="L124" i="23" s="1"/>
  <c r="K72" i="23"/>
  <c r="K124" i="23" s="1"/>
  <c r="M71" i="23"/>
  <c r="M123" i="23" s="1"/>
  <c r="L71" i="23"/>
  <c r="L123" i="23" s="1"/>
  <c r="K71" i="23"/>
  <c r="K123" i="23" s="1"/>
  <c r="M70" i="23"/>
  <c r="M122" i="23" s="1"/>
  <c r="L70" i="23"/>
  <c r="L122" i="23" s="1"/>
  <c r="K70" i="23"/>
  <c r="K122" i="23" s="1"/>
  <c r="M69" i="23"/>
  <c r="M121" i="23" s="1"/>
  <c r="L69" i="23"/>
  <c r="L121" i="23" s="1"/>
  <c r="K69" i="23"/>
  <c r="K121" i="23" s="1"/>
  <c r="M68" i="23"/>
  <c r="M120" i="23" s="1"/>
  <c r="L68" i="23"/>
  <c r="L120" i="23" s="1"/>
  <c r="K68" i="23"/>
  <c r="K120" i="23" s="1"/>
  <c r="M67" i="23"/>
  <c r="M119" i="23" s="1"/>
  <c r="L67" i="23"/>
  <c r="L119" i="23" s="1"/>
  <c r="K67" i="23"/>
  <c r="K119" i="23" s="1"/>
  <c r="M66" i="23"/>
  <c r="M118" i="23" s="1"/>
  <c r="M64" i="23"/>
  <c r="M116" i="23" s="1"/>
  <c r="M63" i="23"/>
  <c r="M115" i="23" s="1"/>
  <c r="L63" i="23"/>
  <c r="L115" i="23" s="1"/>
  <c r="K63" i="23"/>
  <c r="K115" i="23" s="1"/>
  <c r="M62" i="23"/>
  <c r="M114" i="23" s="1"/>
  <c r="L62" i="23"/>
  <c r="L114" i="23" s="1"/>
  <c r="K62" i="23"/>
  <c r="K114" i="23" s="1"/>
  <c r="M61" i="23"/>
  <c r="M113" i="23" s="1"/>
  <c r="L61" i="23"/>
  <c r="L113" i="23" s="1"/>
  <c r="K61" i="23"/>
  <c r="K113" i="23" s="1"/>
  <c r="M60" i="23"/>
  <c r="M112" i="23" s="1"/>
  <c r="L60" i="23"/>
  <c r="L112" i="23" s="1"/>
  <c r="K60" i="23"/>
  <c r="K112" i="23" s="1"/>
  <c r="M59" i="23"/>
  <c r="M111" i="23" s="1"/>
  <c r="L59" i="23"/>
  <c r="L111" i="23" s="1"/>
  <c r="K59" i="23"/>
  <c r="K111" i="23" s="1"/>
  <c r="M58" i="23"/>
  <c r="M110" i="23" s="1"/>
  <c r="L58" i="23"/>
  <c r="L110" i="23" s="1"/>
  <c r="K58" i="23"/>
  <c r="K110" i="23" s="1"/>
  <c r="M57" i="23"/>
  <c r="M109" i="23" s="1"/>
  <c r="L57" i="23"/>
  <c r="L109" i="23" s="1"/>
  <c r="K57" i="23"/>
  <c r="K109" i="23" s="1"/>
  <c r="H57" i="23"/>
  <c r="H109" i="23" s="1"/>
  <c r="I57" i="23"/>
  <c r="I109" i="23" s="1"/>
  <c r="H58" i="23"/>
  <c r="H110" i="23" s="1"/>
  <c r="I58" i="23"/>
  <c r="I110" i="23" s="1"/>
  <c r="H59" i="23"/>
  <c r="H111" i="23" s="1"/>
  <c r="I59" i="23"/>
  <c r="I111" i="23" s="1"/>
  <c r="H60" i="23"/>
  <c r="H112" i="23" s="1"/>
  <c r="I60" i="23"/>
  <c r="I112" i="23" s="1"/>
  <c r="H61" i="23"/>
  <c r="H113" i="23" s="1"/>
  <c r="I61" i="23"/>
  <c r="I113" i="23" s="1"/>
  <c r="H62" i="23"/>
  <c r="H114" i="23" s="1"/>
  <c r="I62" i="23"/>
  <c r="I114" i="23" s="1"/>
  <c r="H63" i="23"/>
  <c r="H115" i="23" s="1"/>
  <c r="I63" i="23"/>
  <c r="I115" i="23" s="1"/>
  <c r="H64" i="23"/>
  <c r="H116" i="23" s="1"/>
  <c r="I64" i="23"/>
  <c r="I116" i="23" s="1"/>
  <c r="H65" i="23"/>
  <c r="H117" i="23" s="1"/>
  <c r="I65" i="23"/>
  <c r="I117" i="23" s="1"/>
  <c r="H66" i="23"/>
  <c r="H118" i="23" s="1"/>
  <c r="I66" i="23"/>
  <c r="I118" i="23" s="1"/>
  <c r="H67" i="23"/>
  <c r="H119" i="23" s="1"/>
  <c r="I67" i="23"/>
  <c r="I119" i="23" s="1"/>
  <c r="H68" i="23"/>
  <c r="H120" i="23" s="1"/>
  <c r="I68" i="23"/>
  <c r="I120" i="23" s="1"/>
  <c r="H69" i="23"/>
  <c r="H121" i="23" s="1"/>
  <c r="I69" i="23"/>
  <c r="I121" i="23" s="1"/>
  <c r="H70" i="23"/>
  <c r="H122" i="23" s="1"/>
  <c r="I70" i="23"/>
  <c r="I122" i="23" s="1"/>
  <c r="H71" i="23"/>
  <c r="H123" i="23" s="1"/>
  <c r="I71" i="23"/>
  <c r="I123" i="23" s="1"/>
  <c r="H72" i="23"/>
  <c r="H124" i="23" s="1"/>
  <c r="I72" i="23"/>
  <c r="I124" i="23" s="1"/>
  <c r="H73" i="23"/>
  <c r="H125" i="23" s="1"/>
  <c r="I73" i="23"/>
  <c r="I125" i="23" s="1"/>
  <c r="H74" i="23"/>
  <c r="H126" i="23" s="1"/>
  <c r="I74" i="23"/>
  <c r="I126" i="23" s="1"/>
  <c r="H75" i="23"/>
  <c r="H127" i="23" s="1"/>
  <c r="I75" i="23"/>
  <c r="I127" i="23" s="1"/>
  <c r="H76" i="23"/>
  <c r="H128" i="23" s="1"/>
  <c r="I76" i="23"/>
  <c r="I128" i="23" s="1"/>
  <c r="H77" i="23"/>
  <c r="H129" i="23" s="1"/>
  <c r="I77" i="23"/>
  <c r="I129" i="23" s="1"/>
  <c r="H78" i="23"/>
  <c r="H130" i="23" s="1"/>
  <c r="I78" i="23"/>
  <c r="I130" i="23" s="1"/>
  <c r="H79" i="23"/>
  <c r="H131" i="23" s="1"/>
  <c r="I79" i="23"/>
  <c r="I131" i="23" s="1"/>
  <c r="H80" i="23"/>
  <c r="H132" i="23" s="1"/>
  <c r="I80" i="23"/>
  <c r="I132" i="23" s="1"/>
  <c r="H81" i="23"/>
  <c r="H133" i="23" s="1"/>
  <c r="I81" i="23"/>
  <c r="I133" i="23" s="1"/>
  <c r="H82" i="23"/>
  <c r="H134" i="23" s="1"/>
  <c r="I82" i="23"/>
  <c r="I134" i="23" s="1"/>
  <c r="H83" i="23"/>
  <c r="H135" i="23" s="1"/>
  <c r="I83" i="23"/>
  <c r="I135" i="23" s="1"/>
  <c r="H84" i="23"/>
  <c r="H136" i="23" s="1"/>
  <c r="I84" i="23"/>
  <c r="I136" i="23" s="1"/>
  <c r="H85" i="23"/>
  <c r="H137" i="23" s="1"/>
  <c r="I85" i="23"/>
  <c r="I137" i="23" s="1"/>
  <c r="H86" i="23"/>
  <c r="H138" i="23" s="1"/>
  <c r="I86" i="23"/>
  <c r="I138" i="23" s="1"/>
  <c r="H87" i="23"/>
  <c r="H139" i="23" s="1"/>
  <c r="I87" i="23"/>
  <c r="I139" i="23" s="1"/>
  <c r="H88" i="23"/>
  <c r="H140" i="23" s="1"/>
  <c r="I88" i="23"/>
  <c r="I140" i="23" s="1"/>
  <c r="H89" i="23"/>
  <c r="H141" i="23" s="1"/>
  <c r="I89" i="23"/>
  <c r="I141" i="23" s="1"/>
  <c r="H90" i="23"/>
  <c r="H142" i="23" s="1"/>
  <c r="I90" i="23"/>
  <c r="I142" i="23" s="1"/>
  <c r="H91" i="23"/>
  <c r="H143" i="23" s="1"/>
  <c r="I91" i="23"/>
  <c r="I143" i="23" s="1"/>
  <c r="H92" i="23"/>
  <c r="H144" i="23" s="1"/>
  <c r="I92" i="23"/>
  <c r="I144" i="23" s="1"/>
  <c r="H93" i="23"/>
  <c r="H145" i="23" s="1"/>
  <c r="I93" i="23"/>
  <c r="I145" i="23" s="1"/>
  <c r="H94" i="23"/>
  <c r="H146" i="23" s="1"/>
  <c r="I94" i="23"/>
  <c r="I146" i="23" s="1"/>
  <c r="H95" i="23"/>
  <c r="H147" i="23" s="1"/>
  <c r="I95" i="23"/>
  <c r="I147" i="23" s="1"/>
  <c r="H96" i="23"/>
  <c r="H148" i="23" s="1"/>
  <c r="I96" i="23"/>
  <c r="I148" i="23" s="1"/>
  <c r="H97" i="23"/>
  <c r="H149" i="23" s="1"/>
  <c r="I97" i="23"/>
  <c r="I149" i="23" s="1"/>
  <c r="H98" i="23"/>
  <c r="H150" i="23" s="1"/>
  <c r="I98" i="23"/>
  <c r="I150" i="23" s="1"/>
  <c r="H99" i="23"/>
  <c r="H151" i="23" s="1"/>
  <c r="I99" i="23"/>
  <c r="I151" i="23" s="1"/>
  <c r="H100" i="23"/>
  <c r="H152" i="23" s="1"/>
  <c r="I100" i="23"/>
  <c r="I152" i="23" s="1"/>
  <c r="H101" i="23"/>
  <c r="H153" i="23" s="1"/>
  <c r="I101" i="23"/>
  <c r="I153" i="23" s="1"/>
  <c r="H102" i="23"/>
  <c r="H154" i="23" s="1"/>
  <c r="I102" i="23"/>
  <c r="I154" i="23" s="1"/>
  <c r="H103" i="23"/>
  <c r="H155" i="23" s="1"/>
  <c r="I103" i="23"/>
  <c r="I155" i="23" s="1"/>
  <c r="H104" i="23"/>
  <c r="H156" i="23" s="1"/>
  <c r="I104" i="23"/>
  <c r="I156" i="23" s="1"/>
  <c r="H105" i="23"/>
  <c r="H157" i="23" s="1"/>
  <c r="I105" i="23"/>
  <c r="I157" i="23" s="1"/>
  <c r="H106" i="23"/>
  <c r="H158" i="23" s="1"/>
  <c r="I106" i="23"/>
  <c r="I158" i="23" s="1"/>
  <c r="G58" i="23"/>
  <c r="G110" i="23" s="1"/>
  <c r="G59" i="23"/>
  <c r="G111" i="23" s="1"/>
  <c r="G60" i="23"/>
  <c r="G112" i="23" s="1"/>
  <c r="G61" i="23"/>
  <c r="G113" i="23" s="1"/>
  <c r="G62" i="23"/>
  <c r="G114" i="23" s="1"/>
  <c r="G63" i="23"/>
  <c r="G115" i="23" s="1"/>
  <c r="G64" i="23"/>
  <c r="G116" i="23" s="1"/>
  <c r="G65" i="23"/>
  <c r="G117" i="23" s="1"/>
  <c r="G66" i="23"/>
  <c r="G118" i="23" s="1"/>
  <c r="G67" i="23"/>
  <c r="G119" i="23" s="1"/>
  <c r="G68" i="23"/>
  <c r="G120" i="23" s="1"/>
  <c r="G69" i="23"/>
  <c r="G121" i="23" s="1"/>
  <c r="G70" i="23"/>
  <c r="G122" i="23" s="1"/>
  <c r="G71" i="23"/>
  <c r="G123" i="23" s="1"/>
  <c r="G72" i="23"/>
  <c r="G124" i="23" s="1"/>
  <c r="G73" i="23"/>
  <c r="G125" i="23" s="1"/>
  <c r="G74" i="23"/>
  <c r="G126" i="23" s="1"/>
  <c r="G75" i="23"/>
  <c r="G127" i="23" s="1"/>
  <c r="G76" i="23"/>
  <c r="G128" i="23" s="1"/>
  <c r="G77" i="23"/>
  <c r="G129" i="23" s="1"/>
  <c r="G78" i="23"/>
  <c r="G130" i="23" s="1"/>
  <c r="G79" i="23"/>
  <c r="G131" i="23" s="1"/>
  <c r="G80" i="23"/>
  <c r="G132" i="23" s="1"/>
  <c r="G81" i="23"/>
  <c r="G133" i="23" s="1"/>
  <c r="G82" i="23"/>
  <c r="G134" i="23" s="1"/>
  <c r="G83" i="23"/>
  <c r="G135" i="23" s="1"/>
  <c r="G84" i="23"/>
  <c r="G136" i="23" s="1"/>
  <c r="G85" i="23"/>
  <c r="G137" i="23" s="1"/>
  <c r="G86" i="23"/>
  <c r="G138" i="23" s="1"/>
  <c r="G87" i="23"/>
  <c r="G139" i="23" s="1"/>
  <c r="G88" i="23"/>
  <c r="G140" i="23" s="1"/>
  <c r="G89" i="23"/>
  <c r="G141" i="23" s="1"/>
  <c r="G90" i="23"/>
  <c r="G142" i="23" s="1"/>
  <c r="G91" i="23"/>
  <c r="G143" i="23" s="1"/>
  <c r="G92" i="23"/>
  <c r="G144" i="23" s="1"/>
  <c r="G93" i="23"/>
  <c r="G145" i="23" s="1"/>
  <c r="G94" i="23"/>
  <c r="G146" i="23" s="1"/>
  <c r="G95" i="23"/>
  <c r="G147" i="23" s="1"/>
  <c r="G96" i="23"/>
  <c r="G148" i="23" s="1"/>
  <c r="G97" i="23"/>
  <c r="G149" i="23" s="1"/>
  <c r="G98" i="23"/>
  <c r="G150" i="23" s="1"/>
  <c r="G99" i="23"/>
  <c r="G151" i="23" s="1"/>
  <c r="G100" i="23"/>
  <c r="G152" i="23" s="1"/>
  <c r="G101" i="23"/>
  <c r="G153" i="23" s="1"/>
  <c r="G102" i="23"/>
  <c r="G154" i="23" s="1"/>
  <c r="G103" i="23"/>
  <c r="G155" i="23" s="1"/>
  <c r="G104" i="23"/>
  <c r="G156" i="23" s="1"/>
  <c r="G105" i="23"/>
  <c r="G157" i="23" s="1"/>
  <c r="G106" i="23"/>
  <c r="G158" i="23" s="1"/>
  <c r="G57" i="23"/>
  <c r="G109" i="23" s="1"/>
  <c r="AB106" i="23"/>
  <c r="AB105" i="23"/>
  <c r="AB104" i="23"/>
  <c r="AB103" i="23"/>
  <c r="AB102" i="23"/>
  <c r="AB101" i="23"/>
  <c r="AB100" i="23"/>
  <c r="AB99" i="23"/>
  <c r="AB98" i="23"/>
  <c r="AB97" i="23"/>
  <c r="AB96" i="23"/>
  <c r="AB95" i="23"/>
  <c r="AB94" i="23"/>
  <c r="AB93" i="23"/>
  <c r="AB92" i="23"/>
  <c r="AB91" i="23"/>
  <c r="AB90" i="23"/>
  <c r="AB89" i="23"/>
  <c r="AB88" i="23"/>
  <c r="AB87" i="23"/>
  <c r="AB86" i="23"/>
  <c r="AB85" i="23"/>
  <c r="AB84" i="23"/>
  <c r="AB83" i="23"/>
  <c r="AB82" i="23"/>
  <c r="AB81" i="23"/>
  <c r="AB80" i="23"/>
  <c r="AB79" i="23"/>
  <c r="AB78" i="23"/>
  <c r="AB77" i="23"/>
  <c r="AB76" i="23"/>
  <c r="AB75" i="23"/>
  <c r="AB74" i="23"/>
  <c r="AB73" i="23"/>
  <c r="AB72" i="23"/>
  <c r="AB71" i="23"/>
  <c r="AB70" i="23"/>
  <c r="AB69" i="23"/>
  <c r="AB68" i="23"/>
  <c r="AB67" i="23"/>
  <c r="AB66" i="23"/>
  <c r="AB65" i="23"/>
  <c r="AB64" i="23"/>
  <c r="AB63" i="23"/>
  <c r="AB62" i="23"/>
  <c r="AB61" i="23"/>
  <c r="AB60" i="23"/>
  <c r="AB59" i="23"/>
  <c r="AB58" i="23"/>
  <c r="AB57" i="23"/>
  <c r="C58" i="23"/>
  <c r="C110" i="23" s="1"/>
  <c r="D58" i="23"/>
  <c r="D110" i="23" s="1"/>
  <c r="E58" i="23"/>
  <c r="E110" i="23" s="1"/>
  <c r="C59" i="23"/>
  <c r="C111" i="23" s="1"/>
  <c r="D59" i="23"/>
  <c r="D111" i="23" s="1"/>
  <c r="E59" i="23"/>
  <c r="E111" i="23" s="1"/>
  <c r="C60" i="23"/>
  <c r="C112" i="23" s="1"/>
  <c r="D60" i="23"/>
  <c r="D112" i="23" s="1"/>
  <c r="E60" i="23"/>
  <c r="E112" i="23" s="1"/>
  <c r="C61" i="23"/>
  <c r="C113" i="23" s="1"/>
  <c r="D61" i="23"/>
  <c r="D113" i="23" s="1"/>
  <c r="E61" i="23"/>
  <c r="E113" i="23" s="1"/>
  <c r="C62" i="23"/>
  <c r="C114" i="23" s="1"/>
  <c r="D62" i="23"/>
  <c r="D114" i="23" s="1"/>
  <c r="E62" i="23"/>
  <c r="E114" i="23" s="1"/>
  <c r="C63" i="23"/>
  <c r="C115" i="23" s="1"/>
  <c r="D63" i="23"/>
  <c r="D115" i="23" s="1"/>
  <c r="E63" i="23"/>
  <c r="E115" i="23" s="1"/>
  <c r="C64" i="23"/>
  <c r="C116" i="23" s="1"/>
  <c r="D64" i="23"/>
  <c r="D116" i="23" s="1"/>
  <c r="E64" i="23"/>
  <c r="E116" i="23" s="1"/>
  <c r="C65" i="23"/>
  <c r="C117" i="23" s="1"/>
  <c r="D65" i="23"/>
  <c r="D117" i="23" s="1"/>
  <c r="E65" i="23"/>
  <c r="E117" i="23" s="1"/>
  <c r="C66" i="23"/>
  <c r="C118" i="23" s="1"/>
  <c r="D66" i="23"/>
  <c r="D118" i="23" s="1"/>
  <c r="E66" i="23"/>
  <c r="E118" i="23" s="1"/>
  <c r="C67" i="23"/>
  <c r="C119" i="23" s="1"/>
  <c r="D67" i="23"/>
  <c r="D119" i="23" s="1"/>
  <c r="E67" i="23"/>
  <c r="E119" i="23" s="1"/>
  <c r="C68" i="23"/>
  <c r="C120" i="23" s="1"/>
  <c r="D68" i="23"/>
  <c r="D120" i="23" s="1"/>
  <c r="E68" i="23"/>
  <c r="E120" i="23" s="1"/>
  <c r="C69" i="23"/>
  <c r="C121" i="23" s="1"/>
  <c r="D69" i="23"/>
  <c r="D121" i="23" s="1"/>
  <c r="E69" i="23"/>
  <c r="E121" i="23" s="1"/>
  <c r="C70" i="23"/>
  <c r="C122" i="23" s="1"/>
  <c r="D70" i="23"/>
  <c r="D122" i="23" s="1"/>
  <c r="E70" i="23"/>
  <c r="E122" i="23" s="1"/>
  <c r="C71" i="23"/>
  <c r="C123" i="23" s="1"/>
  <c r="D71" i="23"/>
  <c r="D123" i="23" s="1"/>
  <c r="E71" i="23"/>
  <c r="E123" i="23" s="1"/>
  <c r="C72" i="23"/>
  <c r="C124" i="23" s="1"/>
  <c r="D72" i="23"/>
  <c r="D124" i="23" s="1"/>
  <c r="E72" i="23"/>
  <c r="E124" i="23" s="1"/>
  <c r="C73" i="23"/>
  <c r="C125" i="23" s="1"/>
  <c r="D73" i="23"/>
  <c r="D125" i="23" s="1"/>
  <c r="E73" i="23"/>
  <c r="E125" i="23" s="1"/>
  <c r="C74" i="23"/>
  <c r="C126" i="23" s="1"/>
  <c r="D74" i="23"/>
  <c r="D126" i="23" s="1"/>
  <c r="E74" i="23"/>
  <c r="E126" i="23" s="1"/>
  <c r="C75" i="23"/>
  <c r="C127" i="23" s="1"/>
  <c r="D75" i="23"/>
  <c r="D127" i="23" s="1"/>
  <c r="E75" i="23"/>
  <c r="E127" i="23" s="1"/>
  <c r="C76" i="23"/>
  <c r="C128" i="23" s="1"/>
  <c r="D76" i="23"/>
  <c r="D128" i="23" s="1"/>
  <c r="E76" i="23"/>
  <c r="E128" i="23" s="1"/>
  <c r="C77" i="23"/>
  <c r="C129" i="23" s="1"/>
  <c r="D77" i="23"/>
  <c r="D129" i="23" s="1"/>
  <c r="E77" i="23"/>
  <c r="E129" i="23" s="1"/>
  <c r="C78" i="23"/>
  <c r="C130" i="23" s="1"/>
  <c r="D78" i="23"/>
  <c r="D130" i="23" s="1"/>
  <c r="E78" i="23"/>
  <c r="E130" i="23" s="1"/>
  <c r="C79" i="23"/>
  <c r="C131" i="23" s="1"/>
  <c r="D79" i="23"/>
  <c r="D131" i="23" s="1"/>
  <c r="E79" i="23"/>
  <c r="E131" i="23" s="1"/>
  <c r="C80" i="23"/>
  <c r="C132" i="23" s="1"/>
  <c r="D80" i="23"/>
  <c r="D132" i="23" s="1"/>
  <c r="E80" i="23"/>
  <c r="E132" i="23" s="1"/>
  <c r="C81" i="23"/>
  <c r="C133" i="23" s="1"/>
  <c r="D81" i="23"/>
  <c r="D133" i="23" s="1"/>
  <c r="E81" i="23"/>
  <c r="E133" i="23" s="1"/>
  <c r="C82" i="23"/>
  <c r="C134" i="23" s="1"/>
  <c r="D82" i="23"/>
  <c r="D134" i="23" s="1"/>
  <c r="E82" i="23"/>
  <c r="E134" i="23" s="1"/>
  <c r="C83" i="23"/>
  <c r="C135" i="23" s="1"/>
  <c r="D83" i="23"/>
  <c r="D135" i="23" s="1"/>
  <c r="E83" i="23"/>
  <c r="E135" i="23" s="1"/>
  <c r="C84" i="23"/>
  <c r="C136" i="23" s="1"/>
  <c r="D84" i="23"/>
  <c r="D136" i="23" s="1"/>
  <c r="E84" i="23"/>
  <c r="E136" i="23" s="1"/>
  <c r="C85" i="23"/>
  <c r="C137" i="23" s="1"/>
  <c r="D85" i="23"/>
  <c r="D137" i="23" s="1"/>
  <c r="E85" i="23"/>
  <c r="E137" i="23" s="1"/>
  <c r="C86" i="23"/>
  <c r="C138" i="23" s="1"/>
  <c r="D86" i="23"/>
  <c r="D138" i="23" s="1"/>
  <c r="E86" i="23"/>
  <c r="E138" i="23" s="1"/>
  <c r="C87" i="23"/>
  <c r="C139" i="23" s="1"/>
  <c r="D87" i="23"/>
  <c r="D139" i="23" s="1"/>
  <c r="E87" i="23"/>
  <c r="E139" i="23" s="1"/>
  <c r="C88" i="23"/>
  <c r="C140" i="23" s="1"/>
  <c r="D88" i="23"/>
  <c r="D140" i="23" s="1"/>
  <c r="E88" i="23"/>
  <c r="E140" i="23" s="1"/>
  <c r="C89" i="23"/>
  <c r="C141" i="23" s="1"/>
  <c r="D89" i="23"/>
  <c r="D141" i="23" s="1"/>
  <c r="E89" i="23"/>
  <c r="E141" i="23" s="1"/>
  <c r="C90" i="23"/>
  <c r="C142" i="23" s="1"/>
  <c r="D90" i="23"/>
  <c r="D142" i="23" s="1"/>
  <c r="E90" i="23"/>
  <c r="E142" i="23" s="1"/>
  <c r="C91" i="23"/>
  <c r="C143" i="23" s="1"/>
  <c r="D91" i="23"/>
  <c r="D143" i="23" s="1"/>
  <c r="E91" i="23"/>
  <c r="E143" i="23" s="1"/>
  <c r="C92" i="23"/>
  <c r="C144" i="23" s="1"/>
  <c r="D92" i="23"/>
  <c r="D144" i="23" s="1"/>
  <c r="E92" i="23"/>
  <c r="E144" i="23" s="1"/>
  <c r="C93" i="23"/>
  <c r="C145" i="23" s="1"/>
  <c r="D93" i="23"/>
  <c r="D145" i="23" s="1"/>
  <c r="E93" i="23"/>
  <c r="E145" i="23" s="1"/>
  <c r="C94" i="23"/>
  <c r="C146" i="23" s="1"/>
  <c r="D94" i="23"/>
  <c r="D146" i="23" s="1"/>
  <c r="E94" i="23"/>
  <c r="E146" i="23" s="1"/>
  <c r="C95" i="23"/>
  <c r="C147" i="23" s="1"/>
  <c r="D95" i="23"/>
  <c r="D147" i="23" s="1"/>
  <c r="E95" i="23"/>
  <c r="E147" i="23" s="1"/>
  <c r="C96" i="23"/>
  <c r="C148" i="23" s="1"/>
  <c r="D96" i="23"/>
  <c r="D148" i="23" s="1"/>
  <c r="E96" i="23"/>
  <c r="E148" i="23" s="1"/>
  <c r="C97" i="23"/>
  <c r="C149" i="23" s="1"/>
  <c r="D97" i="23"/>
  <c r="D149" i="23" s="1"/>
  <c r="E97" i="23"/>
  <c r="E149" i="23" s="1"/>
  <c r="C98" i="23"/>
  <c r="C150" i="23" s="1"/>
  <c r="D98" i="23"/>
  <c r="D150" i="23" s="1"/>
  <c r="E98" i="23"/>
  <c r="E150" i="23" s="1"/>
  <c r="C99" i="23"/>
  <c r="C151" i="23" s="1"/>
  <c r="D99" i="23"/>
  <c r="D151" i="23" s="1"/>
  <c r="E99" i="23"/>
  <c r="E151" i="23" s="1"/>
  <c r="C100" i="23"/>
  <c r="C152" i="23" s="1"/>
  <c r="D100" i="23"/>
  <c r="D152" i="23" s="1"/>
  <c r="E100" i="23"/>
  <c r="E152" i="23" s="1"/>
  <c r="C101" i="23"/>
  <c r="C153" i="23" s="1"/>
  <c r="D101" i="23"/>
  <c r="D153" i="23" s="1"/>
  <c r="E101" i="23"/>
  <c r="E153" i="23" s="1"/>
  <c r="C102" i="23"/>
  <c r="C154" i="23" s="1"/>
  <c r="D102" i="23"/>
  <c r="D154" i="23" s="1"/>
  <c r="E102" i="23"/>
  <c r="E154" i="23" s="1"/>
  <c r="C103" i="23"/>
  <c r="C155" i="23" s="1"/>
  <c r="D103" i="23"/>
  <c r="D155" i="23" s="1"/>
  <c r="E103" i="23"/>
  <c r="E155" i="23" s="1"/>
  <c r="C104" i="23"/>
  <c r="C156" i="23" s="1"/>
  <c r="D104" i="23"/>
  <c r="D156" i="23" s="1"/>
  <c r="E104" i="23"/>
  <c r="E156" i="23" s="1"/>
  <c r="C105" i="23"/>
  <c r="C157" i="23" s="1"/>
  <c r="D105" i="23"/>
  <c r="D157" i="23" s="1"/>
  <c r="E105" i="23"/>
  <c r="E157" i="23" s="1"/>
  <c r="C106" i="23"/>
  <c r="C158" i="23" s="1"/>
  <c r="D106" i="23"/>
  <c r="D158" i="23" s="1"/>
  <c r="E106" i="23"/>
  <c r="E158" i="23" s="1"/>
  <c r="D57" i="23"/>
  <c r="D109" i="23" s="1"/>
  <c r="E57" i="23"/>
  <c r="E109" i="23" s="1"/>
  <c r="C57" i="23"/>
  <c r="C109" i="23" s="1"/>
  <c r="M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AO216" i="14" l="1"/>
  <c r="AO217" i="14"/>
  <c r="AO218" i="14"/>
  <c r="AO219" i="14"/>
  <c r="AO215" i="14"/>
  <c r="AS67" i="15" l="1"/>
  <c r="AR67" i="15"/>
  <c r="AQ67" i="15"/>
  <c r="AP67" i="15"/>
  <c r="AO67" i="15"/>
  <c r="AS32" i="15"/>
  <c r="AR32" i="15"/>
  <c r="AQ32" i="15"/>
  <c r="AP32" i="15"/>
  <c r="AO32" i="15"/>
  <c r="AM34" i="15"/>
  <c r="AI34" i="15"/>
  <c r="AM33" i="15"/>
  <c r="AL33" i="15"/>
  <c r="AL34" i="15" s="1"/>
  <c r="AK33" i="15"/>
  <c r="AK34" i="15" s="1"/>
  <c r="AJ33" i="15"/>
  <c r="AJ34" i="15" s="1"/>
  <c r="AI33" i="15"/>
  <c r="AJ69" i="15"/>
  <c r="AM68" i="15"/>
  <c r="AM69" i="15" s="1"/>
  <c r="AL68" i="15"/>
  <c r="AL69" i="15" s="1"/>
  <c r="AK68" i="15"/>
  <c r="AK69" i="15" s="1"/>
  <c r="AJ68" i="15"/>
  <c r="AI68" i="15"/>
  <c r="AI69" i="15" s="1"/>
  <c r="AJ102" i="15"/>
  <c r="AK102" i="15"/>
  <c r="AL102" i="15"/>
  <c r="AM102" i="15"/>
  <c r="AI102" i="15"/>
  <c r="AE101" i="15"/>
  <c r="AH101" i="15"/>
  <c r="AG101" i="15"/>
  <c r="AF101" i="15"/>
  <c r="AD101" i="15"/>
  <c r="AM100" i="15"/>
  <c r="AL100" i="15"/>
  <c r="AK100" i="15"/>
  <c r="AJ100" i="15"/>
  <c r="AI100" i="15"/>
  <c r="AM99" i="15"/>
  <c r="AL99" i="15"/>
  <c r="AK99" i="15"/>
  <c r="AJ99" i="15"/>
  <c r="AI99" i="15"/>
  <c r="AM98" i="15"/>
  <c r="AL98" i="15"/>
  <c r="AK98" i="15"/>
  <c r="AJ98" i="15"/>
  <c r="AI98" i="15"/>
  <c r="AM97" i="15"/>
  <c r="AL97" i="15"/>
  <c r="AK97" i="15"/>
  <c r="AJ97" i="15"/>
  <c r="AI97" i="15"/>
  <c r="AM96" i="15"/>
  <c r="AL96" i="15"/>
  <c r="AK96" i="15"/>
  <c r="AJ96" i="15"/>
  <c r="AI96" i="15"/>
  <c r="AM95" i="15"/>
  <c r="AL95" i="15"/>
  <c r="AK95" i="15"/>
  <c r="AJ95" i="15"/>
  <c r="AI95" i="15"/>
  <c r="AM94" i="15"/>
  <c r="AL94" i="15"/>
  <c r="AK94" i="15"/>
  <c r="AJ94" i="15"/>
  <c r="AI94" i="15"/>
  <c r="AM93" i="15"/>
  <c r="AL93" i="15"/>
  <c r="AK93" i="15"/>
  <c r="AJ93" i="15"/>
  <c r="AI93" i="15"/>
  <c r="AM92" i="15"/>
  <c r="AL92" i="15"/>
  <c r="AK92" i="15"/>
  <c r="AJ92" i="15"/>
  <c r="AI92" i="15"/>
  <c r="AM91" i="15"/>
  <c r="AL91" i="15"/>
  <c r="AK91" i="15"/>
  <c r="AJ91" i="15"/>
  <c r="AI91" i="15"/>
  <c r="AM90" i="15"/>
  <c r="AL90" i="15"/>
  <c r="AK90" i="15"/>
  <c r="AJ90" i="15"/>
  <c r="AI90" i="15"/>
  <c r="AM89" i="15"/>
  <c r="AL89" i="15"/>
  <c r="AK89" i="15"/>
  <c r="AJ89" i="15"/>
  <c r="AI89" i="15"/>
  <c r="AM88" i="15"/>
  <c r="AL88" i="15"/>
  <c r="AK88" i="15"/>
  <c r="AJ88" i="15"/>
  <c r="AI88" i="15"/>
  <c r="AM87" i="15"/>
  <c r="AL87" i="15"/>
  <c r="AK87" i="15"/>
  <c r="AJ87" i="15"/>
  <c r="AI87" i="15"/>
  <c r="AM86" i="15"/>
  <c r="AL86" i="15"/>
  <c r="AK86" i="15"/>
  <c r="AJ86" i="15"/>
  <c r="AI86" i="15"/>
  <c r="AM85" i="15"/>
  <c r="AL85" i="15"/>
  <c r="AK85" i="15"/>
  <c r="AJ85" i="15"/>
  <c r="AI85" i="15"/>
  <c r="AM84" i="15"/>
  <c r="AL84" i="15"/>
  <c r="AK84" i="15"/>
  <c r="AJ84" i="15"/>
  <c r="AI84" i="15"/>
  <c r="AM83" i="15"/>
  <c r="AL83" i="15"/>
  <c r="AK83" i="15"/>
  <c r="AJ83" i="15"/>
  <c r="AI83" i="15"/>
  <c r="AM82" i="15"/>
  <c r="AL82" i="15"/>
  <c r="AK82" i="15"/>
  <c r="AJ82" i="15"/>
  <c r="AI82" i="15"/>
  <c r="AM76" i="15"/>
  <c r="AL76" i="15"/>
  <c r="AK76" i="15"/>
  <c r="AJ76" i="15"/>
  <c r="AI76" i="15"/>
  <c r="AM75" i="15"/>
  <c r="AL75" i="15"/>
  <c r="AK75" i="15"/>
  <c r="AJ75" i="15"/>
  <c r="AI75" i="15"/>
  <c r="AH67" i="15"/>
  <c r="AG67" i="15"/>
  <c r="AF67" i="15"/>
  <c r="AE67" i="15"/>
  <c r="AD67" i="15"/>
  <c r="AM66" i="15"/>
  <c r="AL66" i="15"/>
  <c r="AK66" i="15"/>
  <c r="AJ66" i="15"/>
  <c r="AI66" i="15"/>
  <c r="AM65" i="15"/>
  <c r="AL65" i="15"/>
  <c r="AK65" i="15"/>
  <c r="AJ65" i="15"/>
  <c r="AI65" i="15"/>
  <c r="AM64" i="15"/>
  <c r="AL64" i="15"/>
  <c r="AK64" i="15"/>
  <c r="AJ64" i="15"/>
  <c r="AI64" i="15"/>
  <c r="AM63" i="15"/>
  <c r="AL63" i="15"/>
  <c r="AK63" i="15"/>
  <c r="AJ63" i="15"/>
  <c r="AI63" i="15"/>
  <c r="AM62" i="15"/>
  <c r="AL62" i="15"/>
  <c r="AK62" i="15"/>
  <c r="AJ62" i="15"/>
  <c r="AI62" i="15"/>
  <c r="AM61" i="15"/>
  <c r="AL61" i="15"/>
  <c r="AK61" i="15"/>
  <c r="AJ61" i="15"/>
  <c r="AI61" i="15"/>
  <c r="AM60" i="15"/>
  <c r="AL60" i="15"/>
  <c r="AK60" i="15"/>
  <c r="AJ60" i="15"/>
  <c r="AI60" i="15"/>
  <c r="AM59" i="15"/>
  <c r="AL59" i="15"/>
  <c r="AK59" i="15"/>
  <c r="AJ59" i="15"/>
  <c r="AI59" i="15"/>
  <c r="AM58" i="15"/>
  <c r="AL58" i="15"/>
  <c r="AK58" i="15"/>
  <c r="AJ58" i="15"/>
  <c r="AI58" i="15"/>
  <c r="AM57" i="15"/>
  <c r="AL57" i="15"/>
  <c r="AK57" i="15"/>
  <c r="AJ57" i="15"/>
  <c r="AI57" i="15"/>
  <c r="AM56" i="15"/>
  <c r="AL56" i="15"/>
  <c r="AK56" i="15"/>
  <c r="AJ56" i="15"/>
  <c r="AI56" i="15"/>
  <c r="AM55" i="15"/>
  <c r="AL55" i="15"/>
  <c r="AK55" i="15"/>
  <c r="AJ55" i="15"/>
  <c r="AI55" i="15"/>
  <c r="AM54" i="15"/>
  <c r="AL54" i="15"/>
  <c r="AK54" i="15"/>
  <c r="AJ54" i="15"/>
  <c r="AI54" i="15"/>
  <c r="AM53" i="15"/>
  <c r="AL53" i="15"/>
  <c r="AK53" i="15"/>
  <c r="AJ53" i="15"/>
  <c r="AI53" i="15"/>
  <c r="AM52" i="15"/>
  <c r="AL52" i="15"/>
  <c r="AK52" i="15"/>
  <c r="AJ52" i="15"/>
  <c r="AI52" i="15"/>
  <c r="AM51" i="15"/>
  <c r="AL51" i="15"/>
  <c r="AK51" i="15"/>
  <c r="AJ51" i="15"/>
  <c r="AI51" i="15"/>
  <c r="AM50" i="15"/>
  <c r="AL50" i="15"/>
  <c r="AK50" i="15"/>
  <c r="AJ50" i="15"/>
  <c r="AI50" i="15"/>
  <c r="AM49" i="15"/>
  <c r="AL49" i="15"/>
  <c r="AK49" i="15"/>
  <c r="AJ49" i="15"/>
  <c r="AI49" i="15"/>
  <c r="AM48" i="15"/>
  <c r="AL48" i="15"/>
  <c r="AK48" i="15"/>
  <c r="AJ48" i="15"/>
  <c r="AI48" i="15"/>
  <c r="AM42" i="15"/>
  <c r="AL42" i="15"/>
  <c r="AK42" i="15"/>
  <c r="AJ42" i="15"/>
  <c r="AI42" i="15"/>
  <c r="AM41" i="15"/>
  <c r="AL41" i="15"/>
  <c r="AK41" i="15"/>
  <c r="AJ41" i="15"/>
  <c r="AI41" i="15"/>
  <c r="AH32" i="15"/>
  <c r="AG32" i="15"/>
  <c r="AF32" i="15"/>
  <c r="AE32" i="15"/>
  <c r="AD32" i="15"/>
  <c r="AM31" i="15"/>
  <c r="AL31" i="15"/>
  <c r="AK31" i="15"/>
  <c r="AJ31" i="15"/>
  <c r="AI31" i="15"/>
  <c r="AM30" i="15"/>
  <c r="AL30" i="15"/>
  <c r="AK30" i="15"/>
  <c r="AJ30" i="15"/>
  <c r="AI30" i="15"/>
  <c r="AM29" i="15"/>
  <c r="AL29" i="15"/>
  <c r="AK29" i="15"/>
  <c r="AJ29" i="15"/>
  <c r="AI29" i="15"/>
  <c r="AM28" i="15"/>
  <c r="AL28" i="15"/>
  <c r="AK28" i="15"/>
  <c r="AJ28" i="15"/>
  <c r="AI28" i="15"/>
  <c r="AM27" i="15"/>
  <c r="AL27" i="15"/>
  <c r="AK27" i="15"/>
  <c r="AJ27" i="15"/>
  <c r="AI27" i="15"/>
  <c r="AM26" i="15"/>
  <c r="AL26" i="15"/>
  <c r="AK26" i="15"/>
  <c r="AJ26" i="15"/>
  <c r="AI26" i="15"/>
  <c r="AM25" i="15"/>
  <c r="AL25" i="15"/>
  <c r="AK25" i="15"/>
  <c r="AJ25" i="15"/>
  <c r="AI25" i="15"/>
  <c r="AM24" i="15"/>
  <c r="AL24" i="15"/>
  <c r="AK24" i="15"/>
  <c r="AJ24" i="15"/>
  <c r="AI24" i="15"/>
  <c r="AM23" i="15"/>
  <c r="AL23" i="15"/>
  <c r="AK23" i="15"/>
  <c r="AJ23" i="15"/>
  <c r="AI23" i="15"/>
  <c r="AM22" i="15"/>
  <c r="AL22" i="15"/>
  <c r="AK22" i="15"/>
  <c r="AJ22" i="15"/>
  <c r="AI22" i="15"/>
  <c r="AM21" i="15"/>
  <c r="AL21" i="15"/>
  <c r="AK21" i="15"/>
  <c r="AJ21" i="15"/>
  <c r="AI21" i="15"/>
  <c r="AM20" i="15"/>
  <c r="AL20" i="15"/>
  <c r="AK20" i="15"/>
  <c r="AJ20" i="15"/>
  <c r="AI20" i="15"/>
  <c r="AM19" i="15"/>
  <c r="AL19" i="15"/>
  <c r="AK19" i="15"/>
  <c r="AJ19" i="15"/>
  <c r="AI19" i="15"/>
  <c r="AM18" i="15"/>
  <c r="AL18" i="15"/>
  <c r="AK18" i="15"/>
  <c r="AJ18" i="15"/>
  <c r="AI18" i="15"/>
  <c r="AM17" i="15"/>
  <c r="AL17" i="15"/>
  <c r="AK17" i="15"/>
  <c r="AJ17" i="15"/>
  <c r="AI17" i="15"/>
  <c r="AM16" i="15"/>
  <c r="AL16" i="15"/>
  <c r="AK16" i="15"/>
  <c r="AJ16" i="15"/>
  <c r="AI16" i="15"/>
  <c r="AM15" i="15"/>
  <c r="AL15" i="15"/>
  <c r="AK15" i="15"/>
  <c r="AJ15" i="15"/>
  <c r="AI15" i="15"/>
  <c r="AM14" i="15"/>
  <c r="AL14" i="15"/>
  <c r="AK14" i="15"/>
  <c r="AJ14" i="15"/>
  <c r="AI14" i="15"/>
  <c r="AM13" i="15"/>
  <c r="AL13" i="15"/>
  <c r="AK13" i="15"/>
  <c r="AJ13" i="15"/>
  <c r="AI13" i="15"/>
  <c r="AM7" i="15"/>
  <c r="AL7" i="15"/>
  <c r="AK7" i="15"/>
  <c r="AJ7" i="15"/>
  <c r="AI7" i="15"/>
  <c r="AM6" i="15"/>
  <c r="AL6" i="15"/>
  <c r="AK6" i="15"/>
  <c r="AJ6" i="15"/>
  <c r="AI6" i="15"/>
  <c r="AK101" i="15" l="1"/>
  <c r="AK103" i="15" s="1"/>
  <c r="AI101" i="15"/>
  <c r="AI103" i="15" s="1"/>
  <c r="AM101" i="15"/>
  <c r="AM103" i="15" s="1"/>
  <c r="AL101" i="15"/>
  <c r="AL103" i="15" s="1"/>
  <c r="AJ101" i="15"/>
  <c r="AJ103" i="15" s="1"/>
  <c r="AM67" i="15"/>
  <c r="AI67" i="15"/>
  <c r="AJ67" i="15"/>
  <c r="AK67" i="15"/>
  <c r="AL67" i="15"/>
  <c r="AJ32" i="15"/>
  <c r="AI32" i="15"/>
  <c r="AK32" i="15"/>
  <c r="AL32" i="15"/>
  <c r="AM32" i="15"/>
  <c r="DG42" i="20" l="1"/>
  <c r="DG43" i="20"/>
  <c r="DG44" i="20"/>
  <c r="DG45" i="20"/>
  <c r="DG46" i="20"/>
  <c r="DG47" i="20"/>
  <c r="DG48" i="20"/>
  <c r="DG49" i="20"/>
  <c r="DG41" i="20"/>
  <c r="DG40" i="20"/>
  <c r="DG39" i="20"/>
  <c r="DG38" i="20"/>
  <c r="DG37" i="20"/>
  <c r="DG36" i="20"/>
  <c r="DG35" i="20"/>
  <c r="DG34" i="20"/>
  <c r="DG33" i="20"/>
  <c r="DG32" i="20"/>
  <c r="DG31" i="20"/>
  <c r="DG30" i="20"/>
  <c r="DG29" i="20"/>
  <c r="DG28" i="20"/>
  <c r="DG27" i="20"/>
  <c r="DG26" i="20"/>
  <c r="DG25" i="20"/>
  <c r="DG24" i="20"/>
  <c r="DG23" i="20"/>
  <c r="DG22" i="20"/>
  <c r="DG21" i="20"/>
  <c r="DG20" i="20"/>
  <c r="DG19" i="20"/>
  <c r="DG18" i="20"/>
  <c r="DG17" i="20"/>
  <c r="DG16" i="20"/>
  <c r="DG15" i="20"/>
  <c r="DG14" i="20"/>
  <c r="DG13" i="20"/>
  <c r="DG12" i="20"/>
  <c r="DG11" i="20"/>
  <c r="DG10" i="20"/>
  <c r="DG9" i="20"/>
  <c r="DG8" i="20"/>
  <c r="DG7" i="20"/>
  <c r="DG6" i="20"/>
  <c r="DG5" i="20"/>
  <c r="DG4" i="20"/>
  <c r="DG3" i="20"/>
  <c r="DG2" i="20"/>
  <c r="CU2" i="20"/>
  <c r="CI3" i="20"/>
  <c r="CI4" i="20"/>
  <c r="CI5" i="20"/>
  <c r="CI6" i="20"/>
  <c r="CI7" i="20"/>
  <c r="CI8" i="20"/>
  <c r="CI9" i="20"/>
  <c r="CI10" i="20"/>
  <c r="CI11" i="20"/>
  <c r="CI12" i="20"/>
  <c r="CI13" i="20"/>
  <c r="CI14" i="20"/>
  <c r="CI15" i="20"/>
  <c r="CI16" i="20"/>
  <c r="CI17" i="20"/>
  <c r="CI18" i="20"/>
  <c r="CI19" i="20"/>
  <c r="CI20" i="20"/>
  <c r="CI21" i="20"/>
  <c r="CI22" i="20"/>
  <c r="CI23" i="20"/>
  <c r="CI24" i="20"/>
  <c r="CI25" i="20"/>
  <c r="CI2" i="20"/>
  <c r="BV3" i="20"/>
  <c r="BV4" i="20"/>
  <c r="BV5" i="20"/>
  <c r="BV6" i="20"/>
  <c r="BV7" i="20"/>
  <c r="BV8" i="20"/>
  <c r="BV9" i="20"/>
  <c r="BV10" i="20"/>
  <c r="BV11" i="20"/>
  <c r="BV12" i="20"/>
  <c r="BV13" i="20"/>
  <c r="BV14" i="20"/>
  <c r="BV15" i="20"/>
  <c r="BV16" i="20"/>
  <c r="BV17" i="20"/>
  <c r="BV18" i="20"/>
  <c r="BV19" i="20"/>
  <c r="BV20" i="20"/>
  <c r="BV21" i="20"/>
  <c r="BV22" i="20"/>
  <c r="BV23" i="20"/>
  <c r="BV24" i="20"/>
  <c r="BV25" i="20"/>
  <c r="BV26" i="20"/>
  <c r="BV27" i="20"/>
  <c r="BV28" i="20"/>
  <c r="BV29" i="20"/>
  <c r="BV30" i="20"/>
  <c r="BV31" i="20"/>
  <c r="BV32" i="20"/>
  <c r="BV33" i="20"/>
  <c r="BV34" i="20"/>
  <c r="BV35" i="20"/>
  <c r="BV36" i="20"/>
  <c r="BV37" i="20"/>
  <c r="BV38" i="20"/>
  <c r="BV39" i="20"/>
  <c r="BV40" i="20"/>
  <c r="BV41" i="20"/>
  <c r="BV42" i="20"/>
  <c r="BV43" i="20"/>
  <c r="BV44" i="20"/>
  <c r="BV2" i="20"/>
  <c r="BJ3" i="20"/>
  <c r="BJ4" i="20"/>
  <c r="BJ5" i="20"/>
  <c r="BJ6" i="20"/>
  <c r="BJ7" i="20"/>
  <c r="BJ8" i="20"/>
  <c r="BJ9" i="20"/>
  <c r="BJ10" i="20"/>
  <c r="BJ11" i="20"/>
  <c r="BJ12" i="20"/>
  <c r="BJ13" i="20"/>
  <c r="BJ14" i="20"/>
  <c r="BJ15" i="20"/>
  <c r="BJ16" i="20"/>
  <c r="BJ17" i="20"/>
  <c r="BJ18" i="20"/>
  <c r="BJ19" i="20"/>
  <c r="BJ20" i="20"/>
  <c r="BJ21" i="20"/>
  <c r="BJ22" i="20"/>
  <c r="BJ23" i="20"/>
  <c r="BJ24" i="20"/>
  <c r="BJ25" i="20"/>
  <c r="BJ26" i="20"/>
  <c r="BJ27" i="20"/>
  <c r="BJ28" i="20"/>
  <c r="BJ29" i="20"/>
  <c r="BJ30" i="20"/>
  <c r="BJ31" i="20"/>
  <c r="BJ32" i="20"/>
  <c r="BJ33" i="20"/>
  <c r="BJ34" i="20"/>
  <c r="BJ35" i="20"/>
  <c r="BJ36" i="20"/>
  <c r="BJ37" i="20"/>
  <c r="BJ38" i="20"/>
  <c r="BJ2" i="20"/>
  <c r="AX2" i="20"/>
  <c r="AX3" i="20"/>
  <c r="AX4" i="20"/>
  <c r="AX5" i="20"/>
  <c r="AX6" i="20"/>
  <c r="AX7" i="20"/>
  <c r="AX8" i="20"/>
  <c r="AX9" i="20"/>
  <c r="AX10" i="20"/>
  <c r="AX11" i="20"/>
  <c r="AX12" i="20"/>
  <c r="AX13" i="20"/>
  <c r="AX14" i="20"/>
  <c r="AX15" i="20"/>
  <c r="AX16" i="20"/>
  <c r="AX17" i="20"/>
  <c r="AX18" i="20"/>
  <c r="AX19" i="20"/>
  <c r="AX20" i="20"/>
  <c r="AX21" i="20"/>
  <c r="AX22" i="20"/>
  <c r="AK29" i="20"/>
  <c r="AK3" i="20"/>
  <c r="AK4" i="20"/>
  <c r="AK5" i="20"/>
  <c r="AK6" i="20"/>
  <c r="AK7" i="20"/>
  <c r="AK8" i="20"/>
  <c r="AK9" i="20"/>
  <c r="AK10" i="20"/>
  <c r="AK11" i="20"/>
  <c r="AK12" i="20"/>
  <c r="AK13" i="20"/>
  <c r="AK14" i="20"/>
  <c r="AK15" i="20"/>
  <c r="AK16" i="20"/>
  <c r="AK17" i="20"/>
  <c r="AK18" i="20"/>
  <c r="AK19" i="20"/>
  <c r="AK20" i="20"/>
  <c r="AK21" i="20"/>
  <c r="AK22" i="20"/>
  <c r="AK23" i="20"/>
  <c r="AK24" i="20"/>
  <c r="AK25" i="20"/>
  <c r="AK26" i="20"/>
  <c r="AK27" i="20"/>
  <c r="AK28" i="20"/>
  <c r="AK30" i="20"/>
  <c r="AK31" i="20"/>
  <c r="AK32" i="20"/>
  <c r="AK33" i="20"/>
  <c r="AK34" i="20"/>
  <c r="AK35" i="20"/>
  <c r="AK36" i="20"/>
  <c r="AK37" i="20"/>
  <c r="AK2" i="20"/>
  <c r="Y3" i="20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2" i="20"/>
  <c r="M2" i="20"/>
  <c r="N3" i="15" l="1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2" i="15"/>
  <c r="AE194" i="17"/>
  <c r="AE193" i="17"/>
  <c r="AE192" i="17"/>
  <c r="AE191" i="17"/>
  <c r="AE190" i="17"/>
  <c r="AE189" i="17"/>
  <c r="AE188" i="17"/>
  <c r="AE187" i="17"/>
  <c r="AE186" i="17"/>
  <c r="AE185" i="17"/>
  <c r="AE184" i="17"/>
  <c r="AE183" i="17"/>
  <c r="AE182" i="17"/>
  <c r="AE181" i="17"/>
  <c r="AE180" i="17"/>
  <c r="AE179" i="17"/>
  <c r="AE178" i="17"/>
  <c r="AE177" i="17"/>
  <c r="AE176" i="17"/>
  <c r="AE175" i="17"/>
  <c r="AE174" i="17"/>
  <c r="AE173" i="17"/>
  <c r="AE172" i="17"/>
  <c r="AE171" i="17"/>
  <c r="AE170" i="17"/>
  <c r="AE169" i="17"/>
  <c r="AE168" i="17"/>
  <c r="AE167" i="17"/>
  <c r="AE166" i="17"/>
  <c r="AE165" i="17"/>
  <c r="AE164" i="17"/>
  <c r="AE163" i="17"/>
  <c r="AE162" i="17"/>
  <c r="AE161" i="17"/>
  <c r="AE160" i="17"/>
  <c r="AE159" i="17"/>
  <c r="AE158" i="17"/>
  <c r="AE157" i="17"/>
  <c r="AE156" i="17"/>
  <c r="AE155" i="17"/>
  <c r="AE154" i="17"/>
  <c r="AE153" i="17"/>
  <c r="AE152" i="17"/>
  <c r="AE151" i="17"/>
  <c r="AE150" i="17"/>
  <c r="AE149" i="17"/>
  <c r="AE148" i="17"/>
  <c r="AE147" i="17"/>
  <c r="AE146" i="17"/>
  <c r="AE145" i="17"/>
  <c r="AE144" i="17"/>
  <c r="AE143" i="17"/>
  <c r="AE142" i="17"/>
  <c r="AE141" i="17"/>
  <c r="AE140" i="17"/>
  <c r="AE139" i="17"/>
  <c r="AE138" i="17"/>
  <c r="AE137" i="17"/>
  <c r="AE136" i="17"/>
  <c r="AE135" i="17"/>
  <c r="AE134" i="17"/>
  <c r="AE133" i="17"/>
  <c r="AE132" i="17"/>
  <c r="AE131" i="17"/>
  <c r="AE130" i="17"/>
  <c r="AE129" i="17"/>
  <c r="AE128" i="17"/>
  <c r="AE127" i="17"/>
  <c r="AE126" i="17"/>
  <c r="AE125" i="17"/>
  <c r="AE124" i="17"/>
  <c r="AE123" i="17"/>
  <c r="AE122" i="17"/>
  <c r="AE121" i="17"/>
  <c r="AE120" i="17"/>
  <c r="AE119" i="17"/>
  <c r="AE118" i="17"/>
  <c r="AE117" i="17"/>
  <c r="AE116" i="17"/>
  <c r="AE115" i="17"/>
  <c r="AE114" i="17"/>
  <c r="AE113" i="17"/>
  <c r="AE112" i="17"/>
  <c r="AE111" i="17"/>
  <c r="AE110" i="17"/>
  <c r="AE109" i="17"/>
  <c r="AE108" i="17"/>
  <c r="AE107" i="17"/>
  <c r="AE106" i="17"/>
  <c r="AE105" i="17"/>
  <c r="AE104" i="17"/>
  <c r="AE103" i="17"/>
  <c r="AE102" i="17"/>
  <c r="AE101" i="17"/>
  <c r="AE100" i="17"/>
  <c r="AE99" i="17"/>
  <c r="AE98" i="17"/>
  <c r="AE97" i="17"/>
  <c r="AE96" i="17"/>
  <c r="AE95" i="17"/>
  <c r="AE94" i="17"/>
  <c r="AE93" i="17"/>
  <c r="AE92" i="17"/>
  <c r="AE91" i="17"/>
  <c r="AE90" i="17"/>
  <c r="AE89" i="17"/>
  <c r="AE88" i="17"/>
  <c r="AE87" i="17"/>
  <c r="AE86" i="17"/>
  <c r="AE85" i="17"/>
  <c r="AE84" i="17"/>
  <c r="AE83" i="17"/>
  <c r="AE82" i="17"/>
  <c r="AE81" i="17"/>
  <c r="AE80" i="17"/>
  <c r="AE79" i="17"/>
  <c r="AE78" i="17"/>
  <c r="AE77" i="17"/>
  <c r="AE76" i="17"/>
  <c r="AE75" i="17"/>
  <c r="AE74" i="17"/>
  <c r="AE73" i="17"/>
  <c r="AE72" i="17"/>
  <c r="AE71" i="17"/>
  <c r="AE70" i="17"/>
  <c r="AE69" i="17"/>
  <c r="AE68" i="17"/>
  <c r="AE67" i="17"/>
  <c r="AE66" i="17"/>
  <c r="AE65" i="17"/>
  <c r="AE64" i="17"/>
  <c r="AE63" i="17"/>
  <c r="AE62" i="17"/>
  <c r="AE61" i="17"/>
  <c r="AE60" i="17"/>
  <c r="AE59" i="17"/>
  <c r="AE58" i="17"/>
  <c r="AE57" i="17"/>
  <c r="AE56" i="17"/>
  <c r="AE55" i="17"/>
  <c r="AE54" i="17"/>
  <c r="AE53" i="17"/>
  <c r="AE52" i="17"/>
  <c r="AE51" i="17"/>
  <c r="AE50" i="17"/>
  <c r="AE49" i="17"/>
  <c r="AE48" i="17"/>
  <c r="AE47" i="17"/>
  <c r="AE46" i="17"/>
  <c r="AE45" i="17"/>
  <c r="AE44" i="17"/>
  <c r="AE43" i="17"/>
  <c r="AE42" i="17"/>
  <c r="AE41" i="17"/>
  <c r="AE40" i="17"/>
  <c r="AE39" i="17"/>
  <c r="AE38" i="17"/>
  <c r="AE37" i="17"/>
  <c r="AE36" i="17"/>
  <c r="AE35" i="17"/>
  <c r="AE34" i="17"/>
  <c r="AE33" i="17"/>
  <c r="AE32" i="17"/>
  <c r="AE31" i="17"/>
  <c r="AE30" i="17"/>
  <c r="AE29" i="17"/>
  <c r="AE28" i="17"/>
  <c r="AE27" i="17"/>
  <c r="AE26" i="17"/>
  <c r="AE25" i="17"/>
  <c r="AE24" i="17"/>
  <c r="AE23" i="17"/>
  <c r="AE22" i="17"/>
  <c r="AE21" i="17"/>
  <c r="AE20" i="17"/>
  <c r="AE19" i="17"/>
  <c r="AE18" i="17"/>
  <c r="AE17" i="17"/>
  <c r="AE16" i="17"/>
  <c r="AE15" i="17"/>
  <c r="AE14" i="17"/>
  <c r="AE13" i="17"/>
  <c r="AE12" i="17"/>
  <c r="AE11" i="17"/>
  <c r="AE10" i="17"/>
  <c r="AE9" i="17"/>
  <c r="AE8" i="17"/>
  <c r="AE7" i="17"/>
  <c r="AE6" i="17"/>
  <c r="AE5" i="17"/>
  <c r="AE4" i="17"/>
  <c r="AE3" i="17"/>
  <c r="AE2" i="17"/>
  <c r="AB194" i="17"/>
  <c r="AB193" i="17"/>
  <c r="AB192" i="17"/>
  <c r="AB191" i="17"/>
  <c r="AB190" i="17"/>
  <c r="AB189" i="17"/>
  <c r="AB188" i="17"/>
  <c r="AB187" i="17"/>
  <c r="AB186" i="17"/>
  <c r="AB185" i="17"/>
  <c r="AB184" i="17"/>
  <c r="AB183" i="17"/>
  <c r="AB182" i="17"/>
  <c r="AB181" i="17"/>
  <c r="AB180" i="17"/>
  <c r="AB179" i="17"/>
  <c r="AB178" i="17"/>
  <c r="AB177" i="17"/>
  <c r="AB176" i="17"/>
  <c r="AB175" i="17"/>
  <c r="AB174" i="17"/>
  <c r="AB173" i="17"/>
  <c r="AB172" i="17"/>
  <c r="AB171" i="17"/>
  <c r="AB170" i="17"/>
  <c r="AB169" i="17"/>
  <c r="AB168" i="17"/>
  <c r="AB167" i="17"/>
  <c r="AB166" i="17"/>
  <c r="AB165" i="17"/>
  <c r="AB164" i="17"/>
  <c r="AB163" i="17"/>
  <c r="AB162" i="17"/>
  <c r="AB161" i="17"/>
  <c r="AB160" i="17"/>
  <c r="AB159" i="17"/>
  <c r="AB158" i="17"/>
  <c r="AB157" i="17"/>
  <c r="AB156" i="17"/>
  <c r="AB155" i="17"/>
  <c r="AB154" i="17"/>
  <c r="AB153" i="17"/>
  <c r="AB152" i="17"/>
  <c r="AB151" i="17"/>
  <c r="AB150" i="17"/>
  <c r="AB149" i="17"/>
  <c r="AB148" i="17"/>
  <c r="AB147" i="17"/>
  <c r="AB146" i="17"/>
  <c r="AB145" i="17"/>
  <c r="AB144" i="17"/>
  <c r="AB143" i="17"/>
  <c r="AB142" i="17"/>
  <c r="AB141" i="17"/>
  <c r="AB140" i="17"/>
  <c r="AB139" i="17"/>
  <c r="AB138" i="17"/>
  <c r="AB137" i="17"/>
  <c r="AB136" i="17"/>
  <c r="AB135" i="17"/>
  <c r="AB134" i="17"/>
  <c r="AB133" i="17"/>
  <c r="AB132" i="17"/>
  <c r="AB131" i="17"/>
  <c r="AB130" i="17"/>
  <c r="AB129" i="17"/>
  <c r="AB128" i="17"/>
  <c r="AB127" i="17"/>
  <c r="AB126" i="17"/>
  <c r="AB125" i="17"/>
  <c r="AB124" i="17"/>
  <c r="AB123" i="17"/>
  <c r="AB122" i="17"/>
  <c r="AB121" i="17"/>
  <c r="AB120" i="17"/>
  <c r="AB119" i="17"/>
  <c r="AB118" i="17"/>
  <c r="AB117" i="17"/>
  <c r="AB116" i="17"/>
  <c r="AB115" i="17"/>
  <c r="AB114" i="17"/>
  <c r="AB113" i="17"/>
  <c r="AB112" i="17"/>
  <c r="AB111" i="17"/>
  <c r="AB110" i="17"/>
  <c r="AB109" i="17"/>
  <c r="AB108" i="17"/>
  <c r="AB107" i="17"/>
  <c r="AB106" i="17"/>
  <c r="AB105" i="17"/>
  <c r="AB104" i="17"/>
  <c r="AB103" i="17"/>
  <c r="AB102" i="17"/>
  <c r="AB101" i="17"/>
  <c r="AB100" i="17"/>
  <c r="AB99" i="17"/>
  <c r="AB98" i="17"/>
  <c r="AB97" i="17"/>
  <c r="AB96" i="17"/>
  <c r="AB95" i="17"/>
  <c r="AB94" i="17"/>
  <c r="AB93" i="17"/>
  <c r="AB92" i="17"/>
  <c r="AB91" i="17"/>
  <c r="AB90" i="17"/>
  <c r="AB89" i="17"/>
  <c r="AB88" i="17"/>
  <c r="AB87" i="17"/>
  <c r="AB86" i="17"/>
  <c r="AB85" i="17"/>
  <c r="AB84" i="17"/>
  <c r="AB83" i="17"/>
  <c r="AB82" i="17"/>
  <c r="AB81" i="17"/>
  <c r="AB80" i="17"/>
  <c r="AB79" i="17"/>
  <c r="AB78" i="17"/>
  <c r="AB77" i="17"/>
  <c r="AB76" i="17"/>
  <c r="AB75" i="17"/>
  <c r="AB74" i="17"/>
  <c r="AB73" i="17"/>
  <c r="AB72" i="17"/>
  <c r="AB71" i="17"/>
  <c r="AB70" i="17"/>
  <c r="AB69" i="17"/>
  <c r="AB68" i="17"/>
  <c r="AB67" i="17"/>
  <c r="AB66" i="17"/>
  <c r="AB65" i="17"/>
  <c r="AB64" i="17"/>
  <c r="AB63" i="17"/>
  <c r="AB62" i="17"/>
  <c r="AB61" i="17"/>
  <c r="AB60" i="17"/>
  <c r="AB59" i="17"/>
  <c r="AB58" i="17"/>
  <c r="AB57" i="17"/>
  <c r="AB56" i="17"/>
  <c r="AB55" i="17"/>
  <c r="AB54" i="17"/>
  <c r="AB53" i="17"/>
  <c r="AB52" i="17"/>
  <c r="AB51" i="17"/>
  <c r="AB50" i="17"/>
  <c r="AB49" i="17"/>
  <c r="AB48" i="17"/>
  <c r="AB47" i="17"/>
  <c r="AB46" i="17"/>
  <c r="AB45" i="17"/>
  <c r="AB44" i="17"/>
  <c r="AB43" i="17"/>
  <c r="AB42" i="17"/>
  <c r="AB41" i="17"/>
  <c r="AB40" i="17"/>
  <c r="AB39" i="17"/>
  <c r="AB38" i="17"/>
  <c r="AB37" i="17"/>
  <c r="AB36" i="17"/>
  <c r="AB35" i="17"/>
  <c r="AB34" i="17"/>
  <c r="AB33" i="17"/>
  <c r="AB32" i="17"/>
  <c r="AB31" i="17"/>
  <c r="AB30" i="17"/>
  <c r="AB29" i="17"/>
  <c r="AB28" i="17"/>
  <c r="AB27" i="17"/>
  <c r="AB26" i="17"/>
  <c r="AB25" i="17"/>
  <c r="AB24" i="17"/>
  <c r="AB23" i="17"/>
  <c r="AB22" i="17"/>
  <c r="AB21" i="17"/>
  <c r="AB20" i="17"/>
  <c r="AB19" i="17"/>
  <c r="AB18" i="17"/>
  <c r="AB17" i="17"/>
  <c r="AB16" i="17"/>
  <c r="AB15" i="17"/>
  <c r="AB14" i="17"/>
  <c r="AB13" i="17"/>
  <c r="AB12" i="17"/>
  <c r="AB11" i="17"/>
  <c r="AB10" i="17"/>
  <c r="AB9" i="17"/>
  <c r="AB8" i="17"/>
  <c r="AB7" i="17"/>
  <c r="AB6" i="17"/>
  <c r="AB5" i="17"/>
  <c r="AB4" i="17"/>
  <c r="AB3" i="17"/>
  <c r="AB2" i="17"/>
  <c r="Y194" i="17"/>
  <c r="Y193" i="17"/>
  <c r="Y192" i="17"/>
  <c r="Y191" i="17"/>
  <c r="Y190" i="17"/>
  <c r="Y189" i="17"/>
  <c r="Y188" i="17"/>
  <c r="Y187" i="17"/>
  <c r="Y186" i="17"/>
  <c r="Y185" i="17"/>
  <c r="Y184" i="17"/>
  <c r="Y183" i="17"/>
  <c r="Y182" i="17"/>
  <c r="Y181" i="17"/>
  <c r="Y180" i="17"/>
  <c r="Y179" i="17"/>
  <c r="Y178" i="17"/>
  <c r="Y177" i="17"/>
  <c r="Y176" i="17"/>
  <c r="Y175" i="17"/>
  <c r="Y174" i="17"/>
  <c r="Y173" i="17"/>
  <c r="Y172" i="17"/>
  <c r="Y171" i="17"/>
  <c r="Y170" i="17"/>
  <c r="Y169" i="17"/>
  <c r="Y168" i="17"/>
  <c r="Y167" i="17"/>
  <c r="Y166" i="17"/>
  <c r="Y165" i="17"/>
  <c r="Y164" i="17"/>
  <c r="Y163" i="17"/>
  <c r="Y162" i="17"/>
  <c r="Y161" i="17"/>
  <c r="Y160" i="17"/>
  <c r="Y159" i="17"/>
  <c r="Y158" i="17"/>
  <c r="Y157" i="17"/>
  <c r="Y156" i="17"/>
  <c r="Y155" i="17"/>
  <c r="Y154" i="17"/>
  <c r="Y153" i="17"/>
  <c r="Y152" i="17"/>
  <c r="Y151" i="17"/>
  <c r="Y150" i="17"/>
  <c r="Y149" i="17"/>
  <c r="Y148" i="17"/>
  <c r="Y147" i="17"/>
  <c r="Y146" i="17"/>
  <c r="Y145" i="17"/>
  <c r="Y144" i="17"/>
  <c r="Y143" i="17"/>
  <c r="Y142" i="17"/>
  <c r="Y141" i="17"/>
  <c r="Y140" i="17"/>
  <c r="Y139" i="17"/>
  <c r="Y138" i="17"/>
  <c r="Y137" i="17"/>
  <c r="Y136" i="17"/>
  <c r="Y135" i="17"/>
  <c r="Y134" i="17"/>
  <c r="Y133" i="17"/>
  <c r="Y132" i="17"/>
  <c r="Y131" i="17"/>
  <c r="Y130" i="17"/>
  <c r="Y129" i="17"/>
  <c r="Y128" i="17"/>
  <c r="Y127" i="17"/>
  <c r="Y126" i="17"/>
  <c r="Y125" i="17"/>
  <c r="Y124" i="17"/>
  <c r="Y123" i="17"/>
  <c r="Y122" i="17"/>
  <c r="Y121" i="17"/>
  <c r="Y120" i="17"/>
  <c r="Y119" i="17"/>
  <c r="Y118" i="17"/>
  <c r="Y117" i="17"/>
  <c r="Y116" i="17"/>
  <c r="Y115" i="17"/>
  <c r="Y114" i="17"/>
  <c r="Y113" i="17"/>
  <c r="Y112" i="17"/>
  <c r="Y111" i="17"/>
  <c r="Y110" i="17"/>
  <c r="Y109" i="17"/>
  <c r="Y108" i="17"/>
  <c r="Y107" i="17"/>
  <c r="Y106" i="17"/>
  <c r="Y105" i="17"/>
  <c r="Y104" i="17"/>
  <c r="Y103" i="17"/>
  <c r="Y102" i="17"/>
  <c r="Y101" i="17"/>
  <c r="Y100" i="17"/>
  <c r="Y99" i="17"/>
  <c r="Y98" i="17"/>
  <c r="Y97" i="17"/>
  <c r="Y96" i="17"/>
  <c r="Y95" i="17"/>
  <c r="Y94" i="17"/>
  <c r="Y93" i="17"/>
  <c r="Y92" i="17"/>
  <c r="Y91" i="17"/>
  <c r="Y90" i="17"/>
  <c r="Y89" i="17"/>
  <c r="Y88" i="17"/>
  <c r="Y87" i="17"/>
  <c r="Y86" i="17"/>
  <c r="Y85" i="17"/>
  <c r="Y84" i="17"/>
  <c r="Y83" i="17"/>
  <c r="Y82" i="17"/>
  <c r="Y81" i="17"/>
  <c r="Y80" i="17"/>
  <c r="Y79" i="17"/>
  <c r="Y78" i="17"/>
  <c r="Y77" i="17"/>
  <c r="Y76" i="17"/>
  <c r="Y75" i="17"/>
  <c r="Y74" i="17"/>
  <c r="Y73" i="17"/>
  <c r="Y72" i="17"/>
  <c r="Y71" i="17"/>
  <c r="Y70" i="17"/>
  <c r="Y69" i="17"/>
  <c r="Y68" i="17"/>
  <c r="Y67" i="17"/>
  <c r="Y66" i="17"/>
  <c r="Y65" i="17"/>
  <c r="Y64" i="17"/>
  <c r="Y63" i="17"/>
  <c r="Y62" i="17"/>
  <c r="Y61" i="17"/>
  <c r="Y60" i="17"/>
  <c r="Y59" i="17"/>
  <c r="Y58" i="17"/>
  <c r="Y57" i="17"/>
  <c r="Y56" i="17"/>
  <c r="Y55" i="17"/>
  <c r="Y54" i="17"/>
  <c r="Y53" i="17"/>
  <c r="Y52" i="17"/>
  <c r="Y51" i="17"/>
  <c r="Y50" i="17"/>
  <c r="Y49" i="17"/>
  <c r="Y48" i="17"/>
  <c r="Y47" i="17"/>
  <c r="Y46" i="17"/>
  <c r="Y45" i="17"/>
  <c r="Y44" i="17"/>
  <c r="Y43" i="17"/>
  <c r="Y42" i="17"/>
  <c r="Y41" i="17"/>
  <c r="Y40" i="17"/>
  <c r="Y39" i="17"/>
  <c r="Y38" i="17"/>
  <c r="Y37" i="17"/>
  <c r="Y36" i="17"/>
  <c r="Y35" i="17"/>
  <c r="Y34" i="17"/>
  <c r="Y33" i="17"/>
  <c r="Y32" i="17"/>
  <c r="Y31" i="17"/>
  <c r="Y30" i="17"/>
  <c r="Y29" i="17"/>
  <c r="Y28" i="17"/>
  <c r="Y27" i="17"/>
  <c r="Y26" i="17"/>
  <c r="Y25" i="17"/>
  <c r="Y24" i="17"/>
  <c r="Y23" i="17"/>
  <c r="Y22" i="17"/>
  <c r="Y21" i="17"/>
  <c r="Y20" i="17"/>
  <c r="Y19" i="17"/>
  <c r="Y18" i="17"/>
  <c r="Y17" i="17"/>
  <c r="Y16" i="17"/>
  <c r="Y15" i="17"/>
  <c r="Y14" i="17"/>
  <c r="Y13" i="17"/>
  <c r="Y12" i="17"/>
  <c r="Y11" i="17"/>
  <c r="Y10" i="17"/>
  <c r="Y9" i="17"/>
  <c r="Y8" i="17"/>
  <c r="Y7" i="17"/>
  <c r="Y6" i="17"/>
  <c r="Y5" i="17"/>
  <c r="Y4" i="17"/>
  <c r="Y3" i="17"/>
  <c r="Y2" i="17"/>
  <c r="U194" i="17"/>
  <c r="U193" i="17"/>
  <c r="U192" i="17"/>
  <c r="U191" i="17"/>
  <c r="U190" i="17"/>
  <c r="U189" i="17"/>
  <c r="U188" i="17"/>
  <c r="U187" i="17"/>
  <c r="U186" i="17"/>
  <c r="U185" i="17"/>
  <c r="U184" i="17"/>
  <c r="U183" i="17"/>
  <c r="U182" i="17"/>
  <c r="U181" i="17"/>
  <c r="U180" i="17"/>
  <c r="U179" i="17"/>
  <c r="U178" i="17"/>
  <c r="U177" i="17"/>
  <c r="U176" i="17"/>
  <c r="U175" i="17"/>
  <c r="U174" i="17"/>
  <c r="U173" i="17"/>
  <c r="U172" i="17"/>
  <c r="U171" i="17"/>
  <c r="U170" i="17"/>
  <c r="U169" i="17"/>
  <c r="U168" i="17"/>
  <c r="U167" i="17"/>
  <c r="U166" i="17"/>
  <c r="U165" i="17"/>
  <c r="U164" i="17"/>
  <c r="U163" i="17"/>
  <c r="U162" i="17"/>
  <c r="U161" i="17"/>
  <c r="U160" i="17"/>
  <c r="U159" i="17"/>
  <c r="U158" i="17"/>
  <c r="U157" i="17"/>
  <c r="U156" i="17"/>
  <c r="U155" i="17"/>
  <c r="U154" i="17"/>
  <c r="U153" i="17"/>
  <c r="U152" i="17"/>
  <c r="U151" i="17"/>
  <c r="U150" i="17"/>
  <c r="U149" i="17"/>
  <c r="U148" i="17"/>
  <c r="U147" i="17"/>
  <c r="U146" i="17"/>
  <c r="U145" i="17"/>
  <c r="U144" i="17"/>
  <c r="U143" i="17"/>
  <c r="U142" i="17"/>
  <c r="U141" i="17"/>
  <c r="U140" i="17"/>
  <c r="U139" i="17"/>
  <c r="U138" i="17"/>
  <c r="U137" i="17"/>
  <c r="U136" i="17"/>
  <c r="U135" i="17"/>
  <c r="U134" i="17"/>
  <c r="U133" i="17"/>
  <c r="U132" i="17"/>
  <c r="U131" i="17"/>
  <c r="U130" i="17"/>
  <c r="U129" i="17"/>
  <c r="U128" i="17"/>
  <c r="U127" i="17"/>
  <c r="U126" i="17"/>
  <c r="U125" i="17"/>
  <c r="U124" i="17"/>
  <c r="U123" i="17"/>
  <c r="U122" i="17"/>
  <c r="U121" i="17"/>
  <c r="U120" i="17"/>
  <c r="U119" i="17"/>
  <c r="U118" i="17"/>
  <c r="U117" i="17"/>
  <c r="U116" i="17"/>
  <c r="U115" i="17"/>
  <c r="U114" i="17"/>
  <c r="U113" i="17"/>
  <c r="U112" i="17"/>
  <c r="U111" i="17"/>
  <c r="U110" i="17"/>
  <c r="U109" i="17"/>
  <c r="U108" i="17"/>
  <c r="U107" i="17"/>
  <c r="U106" i="17"/>
  <c r="U105" i="17"/>
  <c r="U104" i="17"/>
  <c r="U103" i="17"/>
  <c r="U102" i="17"/>
  <c r="U101" i="17"/>
  <c r="U100" i="17"/>
  <c r="U99" i="17"/>
  <c r="U98" i="17"/>
  <c r="U97" i="17"/>
  <c r="U96" i="17"/>
  <c r="U95" i="17"/>
  <c r="U94" i="17"/>
  <c r="U93" i="17"/>
  <c r="U92" i="17"/>
  <c r="U91" i="17"/>
  <c r="U90" i="17"/>
  <c r="U89" i="17"/>
  <c r="U88" i="17"/>
  <c r="U87" i="17"/>
  <c r="U86" i="17"/>
  <c r="U85" i="17"/>
  <c r="U84" i="17"/>
  <c r="U83" i="17"/>
  <c r="U82" i="17"/>
  <c r="U81" i="17"/>
  <c r="U80" i="17"/>
  <c r="U79" i="17"/>
  <c r="U78" i="17"/>
  <c r="U77" i="17"/>
  <c r="U76" i="17"/>
  <c r="U75" i="17"/>
  <c r="U74" i="17"/>
  <c r="U73" i="17"/>
  <c r="U72" i="17"/>
  <c r="U71" i="17"/>
  <c r="U70" i="17"/>
  <c r="U69" i="17"/>
  <c r="U68" i="17"/>
  <c r="U67" i="17"/>
  <c r="U66" i="17"/>
  <c r="U65" i="17"/>
  <c r="U64" i="17"/>
  <c r="U63" i="17"/>
  <c r="U62" i="17"/>
  <c r="U61" i="17"/>
  <c r="U60" i="17"/>
  <c r="U59" i="17"/>
  <c r="U58" i="17"/>
  <c r="U57" i="17"/>
  <c r="U56" i="17"/>
  <c r="U55" i="17"/>
  <c r="U54" i="17"/>
  <c r="U53" i="17"/>
  <c r="U52" i="17"/>
  <c r="U51" i="17"/>
  <c r="U50" i="17"/>
  <c r="U49" i="17"/>
  <c r="U48" i="17"/>
  <c r="U47" i="17"/>
  <c r="U46" i="17"/>
  <c r="U45" i="17"/>
  <c r="U44" i="17"/>
  <c r="U43" i="17"/>
  <c r="U42" i="17"/>
  <c r="U41" i="17"/>
  <c r="U40" i="17"/>
  <c r="U39" i="17"/>
  <c r="U38" i="17"/>
  <c r="U37" i="17"/>
  <c r="U36" i="17"/>
  <c r="U35" i="17"/>
  <c r="U34" i="17"/>
  <c r="U33" i="17"/>
  <c r="U32" i="17"/>
  <c r="U31" i="17"/>
  <c r="U30" i="17"/>
  <c r="U29" i="17"/>
  <c r="U28" i="17"/>
  <c r="U27" i="17"/>
  <c r="U26" i="17"/>
  <c r="U25" i="17"/>
  <c r="U24" i="17"/>
  <c r="U23" i="17"/>
  <c r="U22" i="17"/>
  <c r="U21" i="17"/>
  <c r="U20" i="17"/>
  <c r="U19" i="17"/>
  <c r="U18" i="17"/>
  <c r="U17" i="17"/>
  <c r="U16" i="17"/>
  <c r="U15" i="17"/>
  <c r="U14" i="17"/>
  <c r="U13" i="17"/>
  <c r="U12" i="17"/>
  <c r="U11" i="17"/>
  <c r="U10" i="17"/>
  <c r="U9" i="17"/>
  <c r="U8" i="17"/>
  <c r="U7" i="17"/>
  <c r="U6" i="17"/>
  <c r="U5" i="17"/>
  <c r="U4" i="17"/>
  <c r="U3" i="17"/>
  <c r="U2" i="17"/>
  <c r="R194" i="17"/>
  <c r="R193" i="17"/>
  <c r="R192" i="17"/>
  <c r="R191" i="17"/>
  <c r="R190" i="17"/>
  <c r="R189" i="17"/>
  <c r="R188" i="17"/>
  <c r="R187" i="17"/>
  <c r="R186" i="17"/>
  <c r="R185" i="17"/>
  <c r="R184" i="17"/>
  <c r="R183" i="17"/>
  <c r="R182" i="17"/>
  <c r="R181" i="17"/>
  <c r="R180" i="17"/>
  <c r="R179" i="17"/>
  <c r="R178" i="17"/>
  <c r="R177" i="17"/>
  <c r="R176" i="17"/>
  <c r="R175" i="17"/>
  <c r="R174" i="17"/>
  <c r="R173" i="17"/>
  <c r="R172" i="17"/>
  <c r="R171" i="17"/>
  <c r="R170" i="17"/>
  <c r="R169" i="17"/>
  <c r="R168" i="17"/>
  <c r="R167" i="17"/>
  <c r="R166" i="17"/>
  <c r="R165" i="17"/>
  <c r="R164" i="17"/>
  <c r="R163" i="17"/>
  <c r="R162" i="17"/>
  <c r="R161" i="17"/>
  <c r="R160" i="17"/>
  <c r="R159" i="17"/>
  <c r="R158" i="17"/>
  <c r="R157" i="17"/>
  <c r="R156" i="17"/>
  <c r="R155" i="17"/>
  <c r="R154" i="17"/>
  <c r="R153" i="17"/>
  <c r="R152" i="17"/>
  <c r="R151" i="17"/>
  <c r="R150" i="17"/>
  <c r="R149" i="17"/>
  <c r="R148" i="17"/>
  <c r="R147" i="17"/>
  <c r="R146" i="17"/>
  <c r="R145" i="17"/>
  <c r="R144" i="17"/>
  <c r="R143" i="17"/>
  <c r="R142" i="17"/>
  <c r="R141" i="17"/>
  <c r="R140" i="17"/>
  <c r="R139" i="17"/>
  <c r="R138" i="17"/>
  <c r="R137" i="17"/>
  <c r="R136" i="17"/>
  <c r="R135" i="17"/>
  <c r="R134" i="17"/>
  <c r="R133" i="17"/>
  <c r="R132" i="17"/>
  <c r="R131" i="17"/>
  <c r="R130" i="17"/>
  <c r="R129" i="17"/>
  <c r="R128" i="17"/>
  <c r="R127" i="17"/>
  <c r="R126" i="17"/>
  <c r="R125" i="17"/>
  <c r="R124" i="17"/>
  <c r="R123" i="17"/>
  <c r="R122" i="17"/>
  <c r="R121" i="17"/>
  <c r="R120" i="17"/>
  <c r="R119" i="17"/>
  <c r="R118" i="17"/>
  <c r="R117" i="17"/>
  <c r="R116" i="17"/>
  <c r="R115" i="17"/>
  <c r="R114" i="17"/>
  <c r="R113" i="17"/>
  <c r="R112" i="17"/>
  <c r="R111" i="17"/>
  <c r="R110" i="17"/>
  <c r="R109" i="17"/>
  <c r="R108" i="17"/>
  <c r="R107" i="17"/>
  <c r="R106" i="17"/>
  <c r="R105" i="17"/>
  <c r="R104" i="17"/>
  <c r="R103" i="17"/>
  <c r="R102" i="17"/>
  <c r="R101" i="17"/>
  <c r="R100" i="17"/>
  <c r="R99" i="17"/>
  <c r="R98" i="17"/>
  <c r="R97" i="17"/>
  <c r="R96" i="17"/>
  <c r="R95" i="17"/>
  <c r="R94" i="17"/>
  <c r="R93" i="17"/>
  <c r="R92" i="17"/>
  <c r="R91" i="17"/>
  <c r="R90" i="17"/>
  <c r="R89" i="17"/>
  <c r="R88" i="17"/>
  <c r="R87" i="17"/>
  <c r="R86" i="17"/>
  <c r="R85" i="17"/>
  <c r="R84" i="17"/>
  <c r="R83" i="17"/>
  <c r="R82" i="17"/>
  <c r="R81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7" i="17"/>
  <c r="R66" i="17"/>
  <c r="R65" i="17"/>
  <c r="R64" i="17"/>
  <c r="R63" i="17"/>
  <c r="R62" i="17"/>
  <c r="R61" i="17"/>
  <c r="R60" i="17"/>
  <c r="R59" i="17"/>
  <c r="R58" i="17"/>
  <c r="R57" i="17"/>
  <c r="R56" i="17"/>
  <c r="R55" i="17"/>
  <c r="R54" i="17"/>
  <c r="R53" i="17"/>
  <c r="R52" i="17"/>
  <c r="R51" i="17"/>
  <c r="R50" i="17"/>
  <c r="R49" i="17"/>
  <c r="R48" i="17"/>
  <c r="R47" i="17"/>
  <c r="R46" i="17"/>
  <c r="R45" i="17"/>
  <c r="R44" i="17"/>
  <c r="R43" i="17"/>
  <c r="R42" i="17"/>
  <c r="R41" i="17"/>
  <c r="R40" i="17"/>
  <c r="R39" i="17"/>
  <c r="R38" i="17"/>
  <c r="R37" i="17"/>
  <c r="R36" i="17"/>
  <c r="R35" i="17"/>
  <c r="R34" i="17"/>
  <c r="R33" i="17"/>
  <c r="R32" i="17"/>
  <c r="R31" i="17"/>
  <c r="R30" i="17"/>
  <c r="R29" i="17"/>
  <c r="R28" i="17"/>
  <c r="R27" i="17"/>
  <c r="R26" i="17"/>
  <c r="R25" i="17"/>
  <c r="R24" i="17"/>
  <c r="R23" i="17"/>
  <c r="R22" i="17"/>
  <c r="R21" i="17"/>
  <c r="R20" i="17"/>
  <c r="R19" i="17"/>
  <c r="R18" i="17"/>
  <c r="R17" i="17"/>
  <c r="R16" i="17"/>
  <c r="R15" i="17"/>
  <c r="R14" i="17"/>
  <c r="R13" i="17"/>
  <c r="R12" i="17"/>
  <c r="R11" i="17"/>
  <c r="R10" i="17"/>
  <c r="R9" i="17"/>
  <c r="R8" i="17"/>
  <c r="R7" i="17"/>
  <c r="R6" i="17"/>
  <c r="R5" i="17"/>
  <c r="R4" i="17"/>
  <c r="R3" i="17"/>
  <c r="R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2" i="17"/>
  <c r="K193" i="17"/>
  <c r="K192" i="17"/>
  <c r="K191" i="17"/>
  <c r="K190" i="17"/>
  <c r="K189" i="17"/>
  <c r="K188" i="17"/>
  <c r="K187" i="17"/>
  <c r="K186" i="17"/>
  <c r="K185" i="17"/>
  <c r="K184" i="17"/>
  <c r="K183" i="17"/>
  <c r="K182" i="17"/>
  <c r="K181" i="17"/>
  <c r="K180" i="17"/>
  <c r="K179" i="17"/>
  <c r="K178" i="17"/>
  <c r="K177" i="17"/>
  <c r="K176" i="17"/>
  <c r="K175" i="17"/>
  <c r="K174" i="17"/>
  <c r="K173" i="17"/>
  <c r="K172" i="17"/>
  <c r="K171" i="17"/>
  <c r="K170" i="17"/>
  <c r="K169" i="17"/>
  <c r="K168" i="17"/>
  <c r="K167" i="17"/>
  <c r="K166" i="17"/>
  <c r="K165" i="17"/>
  <c r="K164" i="17"/>
  <c r="K163" i="17"/>
  <c r="K162" i="17"/>
  <c r="K161" i="17"/>
  <c r="K160" i="17"/>
  <c r="K159" i="17"/>
  <c r="K158" i="17"/>
  <c r="K157" i="17"/>
  <c r="K156" i="17"/>
  <c r="K155" i="17"/>
  <c r="K154" i="17"/>
  <c r="K153" i="17"/>
  <c r="K152" i="17"/>
  <c r="K151" i="17"/>
  <c r="K150" i="17"/>
  <c r="K149" i="17"/>
  <c r="K148" i="17"/>
  <c r="K147" i="17"/>
  <c r="K146" i="17"/>
  <c r="K145" i="17"/>
  <c r="K144" i="17"/>
  <c r="K143" i="17"/>
  <c r="K142" i="17"/>
  <c r="K141" i="17"/>
  <c r="K140" i="17"/>
  <c r="K139" i="17"/>
  <c r="K138" i="17"/>
  <c r="K137" i="17"/>
  <c r="K136" i="17"/>
  <c r="K135" i="17"/>
  <c r="K134" i="17"/>
  <c r="K133" i="17"/>
  <c r="K132" i="17"/>
  <c r="K131" i="17"/>
  <c r="K130" i="17"/>
  <c r="K129" i="17"/>
  <c r="K128" i="17"/>
  <c r="K127" i="17"/>
  <c r="K126" i="17"/>
  <c r="K125" i="17"/>
  <c r="K124" i="17"/>
  <c r="K123" i="17"/>
  <c r="K122" i="17"/>
  <c r="K121" i="17"/>
  <c r="K120" i="17"/>
  <c r="K119" i="17"/>
  <c r="H193" i="17"/>
  <c r="H192" i="17"/>
  <c r="H191" i="17"/>
  <c r="H190" i="17"/>
  <c r="H189" i="17"/>
  <c r="H188" i="17"/>
  <c r="H187" i="17"/>
  <c r="H186" i="17"/>
  <c r="H185" i="17"/>
  <c r="H184" i="17"/>
  <c r="H183" i="17"/>
  <c r="H182" i="17"/>
  <c r="H181" i="17"/>
  <c r="H180" i="17"/>
  <c r="H179" i="17"/>
  <c r="H178" i="17"/>
  <c r="H177" i="17"/>
  <c r="H176" i="17"/>
  <c r="H175" i="17"/>
  <c r="H174" i="17"/>
  <c r="H173" i="17"/>
  <c r="H172" i="17"/>
  <c r="H171" i="17"/>
  <c r="H170" i="17"/>
  <c r="H169" i="17"/>
  <c r="H168" i="17"/>
  <c r="H167" i="17"/>
  <c r="H166" i="17"/>
  <c r="H165" i="17"/>
  <c r="H164" i="17"/>
  <c r="H163" i="17"/>
  <c r="H162" i="17"/>
  <c r="H161" i="17"/>
  <c r="H160" i="17"/>
  <c r="H159" i="17"/>
  <c r="H158" i="17"/>
  <c r="H157" i="17"/>
  <c r="H156" i="17"/>
  <c r="H155" i="17"/>
  <c r="H154" i="17"/>
  <c r="H153" i="17"/>
  <c r="H152" i="17"/>
  <c r="H151" i="17"/>
  <c r="H150" i="17"/>
  <c r="H149" i="17"/>
  <c r="H148" i="17"/>
  <c r="H147" i="17"/>
  <c r="H146" i="17"/>
  <c r="H145" i="17"/>
  <c r="H144" i="17"/>
  <c r="H143" i="17"/>
  <c r="H142" i="17"/>
  <c r="H141" i="17"/>
  <c r="H140" i="17"/>
  <c r="H139" i="17"/>
  <c r="H138" i="17"/>
  <c r="H137" i="17"/>
  <c r="H136" i="17"/>
  <c r="H135" i="17"/>
  <c r="H134" i="17"/>
  <c r="H133" i="17"/>
  <c r="H132" i="17"/>
  <c r="H131" i="17"/>
  <c r="H130" i="17"/>
  <c r="H129" i="17"/>
  <c r="H128" i="17"/>
  <c r="H127" i="17"/>
  <c r="H126" i="17"/>
  <c r="H125" i="17"/>
  <c r="H124" i="17"/>
  <c r="H123" i="17"/>
  <c r="H122" i="17"/>
  <c r="H121" i="17"/>
  <c r="H120" i="17"/>
  <c r="H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19" i="17"/>
  <c r="K66" i="17"/>
  <c r="K67" i="17"/>
  <c r="K68" i="17"/>
  <c r="K69" i="17"/>
  <c r="K70" i="17"/>
  <c r="K71" i="17"/>
  <c r="K72" i="17"/>
  <c r="K73" i="17"/>
  <c r="K74" i="17"/>
  <c r="K75" i="17"/>
  <c r="H66" i="17"/>
  <c r="H67" i="17"/>
  <c r="H68" i="17"/>
  <c r="H69" i="17"/>
  <c r="H70" i="17"/>
  <c r="H71" i="17"/>
  <c r="H72" i="17"/>
  <c r="H73" i="17"/>
  <c r="H74" i="17"/>
  <c r="H75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49" i="17"/>
  <c r="K48" i="17"/>
  <c r="K47" i="17"/>
  <c r="K4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46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K2" i="17"/>
  <c r="H2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2" i="17"/>
  <c r="R3" i="15"/>
  <c r="R2" i="15"/>
  <c r="AV167" i="14" l="1"/>
  <c r="AW167" i="14" s="1"/>
  <c r="AV168" i="14"/>
  <c r="AW168" i="14"/>
  <c r="AQ167" i="14"/>
  <c r="AR167" i="14" s="1"/>
  <c r="AQ168" i="14"/>
  <c r="AR168" i="14"/>
  <c r="AV115" i="14"/>
  <c r="AW115" i="14" s="1"/>
  <c r="AV116" i="14"/>
  <c r="AW116" i="14" s="1"/>
  <c r="AV117" i="14"/>
  <c r="AW117" i="14" s="1"/>
  <c r="AV118" i="14"/>
  <c r="AW118" i="14" s="1"/>
  <c r="AV119" i="14"/>
  <c r="AW119" i="14" s="1"/>
  <c r="AV120" i="14"/>
  <c r="AW120" i="14"/>
  <c r="AV121" i="14"/>
  <c r="AW121" i="14" s="1"/>
  <c r="AV122" i="14"/>
  <c r="AW122" i="14"/>
  <c r="AV123" i="14"/>
  <c r="AW123" i="14" s="1"/>
  <c r="AV124" i="14"/>
  <c r="AW124" i="14"/>
  <c r="AV125" i="14"/>
  <c r="AW125" i="14" s="1"/>
  <c r="AV126" i="14"/>
  <c r="AW126" i="14"/>
  <c r="AQ115" i="14"/>
  <c r="AR115" i="14" s="1"/>
  <c r="AQ116" i="14"/>
  <c r="AR116" i="14" s="1"/>
  <c r="AQ117" i="14"/>
  <c r="AR117" i="14" s="1"/>
  <c r="AQ118" i="14"/>
  <c r="AR118" i="14"/>
  <c r="AQ119" i="14"/>
  <c r="AR119" i="14" s="1"/>
  <c r="AQ120" i="14"/>
  <c r="AR120" i="14"/>
  <c r="AQ121" i="14"/>
  <c r="AR121" i="14" s="1"/>
  <c r="AQ122" i="14"/>
  <c r="AR122" i="14"/>
  <c r="AQ123" i="14"/>
  <c r="AR123" i="14" s="1"/>
  <c r="AQ124" i="14"/>
  <c r="AR124" i="14"/>
  <c r="AQ125" i="14"/>
  <c r="AR125" i="14" s="1"/>
  <c r="AQ126" i="14"/>
  <c r="AR126" i="14"/>
  <c r="AV202" i="14"/>
  <c r="AW202" i="14" s="1"/>
  <c r="AV201" i="14"/>
  <c r="AW201" i="14" s="1"/>
  <c r="AV200" i="14"/>
  <c r="AW200" i="14" s="1"/>
  <c r="AQ200" i="14"/>
  <c r="AR200" i="14" s="1"/>
  <c r="AQ201" i="14"/>
  <c r="AR201" i="14" s="1"/>
  <c r="AQ202" i="14"/>
  <c r="AR202" i="14" s="1"/>
  <c r="AV204" i="14"/>
  <c r="AW204" i="14" s="1"/>
  <c r="AV203" i="14"/>
  <c r="AW203" i="14" s="1"/>
  <c r="AQ199" i="14"/>
  <c r="AR199" i="14" s="1"/>
  <c r="AA198" i="14"/>
  <c r="AB198" i="14" s="1"/>
  <c r="U221" i="14" l="1"/>
  <c r="M66" i="15" l="1"/>
  <c r="L66" i="15"/>
  <c r="K66" i="15"/>
  <c r="J66" i="15"/>
  <c r="I66" i="15"/>
  <c r="M65" i="15"/>
  <c r="L65" i="15"/>
  <c r="K65" i="15"/>
  <c r="J65" i="15"/>
  <c r="I65" i="15"/>
  <c r="M64" i="15"/>
  <c r="L64" i="15"/>
  <c r="L67" i="15" s="1"/>
  <c r="K64" i="15"/>
  <c r="J64" i="15"/>
  <c r="I64" i="15"/>
  <c r="M63" i="15"/>
  <c r="L63" i="15"/>
  <c r="K63" i="15"/>
  <c r="J63" i="15"/>
  <c r="I63" i="15"/>
  <c r="M62" i="15"/>
  <c r="L62" i="15"/>
  <c r="K62" i="15"/>
  <c r="J62" i="15"/>
  <c r="I62" i="15"/>
  <c r="M61" i="15"/>
  <c r="L61" i="15"/>
  <c r="K61" i="15"/>
  <c r="J61" i="15"/>
  <c r="I61" i="15"/>
  <c r="M60" i="15"/>
  <c r="L60" i="15"/>
  <c r="K60" i="15"/>
  <c r="J60" i="15"/>
  <c r="I60" i="15"/>
  <c r="M59" i="15"/>
  <c r="L59" i="15"/>
  <c r="K59" i="15"/>
  <c r="J59" i="15"/>
  <c r="I59" i="15"/>
  <c r="M58" i="15"/>
  <c r="L58" i="15"/>
  <c r="K58" i="15"/>
  <c r="J58" i="15"/>
  <c r="I58" i="15"/>
  <c r="M57" i="15"/>
  <c r="L57" i="15"/>
  <c r="K57" i="15"/>
  <c r="J57" i="15"/>
  <c r="I57" i="15"/>
  <c r="M56" i="15"/>
  <c r="L56" i="15"/>
  <c r="K56" i="15"/>
  <c r="J56" i="15"/>
  <c r="I56" i="15"/>
  <c r="M55" i="15"/>
  <c r="L55" i="15"/>
  <c r="K55" i="15"/>
  <c r="J55" i="15"/>
  <c r="I55" i="15"/>
  <c r="M54" i="15"/>
  <c r="L54" i="15"/>
  <c r="K54" i="15"/>
  <c r="J54" i="15"/>
  <c r="I54" i="15"/>
  <c r="M53" i="15"/>
  <c r="L53" i="15"/>
  <c r="K53" i="15"/>
  <c r="J53" i="15"/>
  <c r="I53" i="15"/>
  <c r="M52" i="15"/>
  <c r="L52" i="15"/>
  <c r="K52" i="15"/>
  <c r="J52" i="15"/>
  <c r="I52" i="15"/>
  <c r="M51" i="15"/>
  <c r="L51" i="15"/>
  <c r="K51" i="15"/>
  <c r="J51" i="15"/>
  <c r="I51" i="15"/>
  <c r="M50" i="15"/>
  <c r="L50" i="15"/>
  <c r="K50" i="15"/>
  <c r="J50" i="15"/>
  <c r="I50" i="15"/>
  <c r="M49" i="15"/>
  <c r="L49" i="15"/>
  <c r="K49" i="15"/>
  <c r="J49" i="15"/>
  <c r="I49" i="15"/>
  <c r="M48" i="15"/>
  <c r="L48" i="15"/>
  <c r="K48" i="15"/>
  <c r="J48" i="15"/>
  <c r="I48" i="15"/>
  <c r="M42" i="15"/>
  <c r="L42" i="15"/>
  <c r="K42" i="15"/>
  <c r="J42" i="15"/>
  <c r="I42" i="15"/>
  <c r="M41" i="15"/>
  <c r="L41" i="15"/>
  <c r="K41" i="15"/>
  <c r="J41" i="15"/>
  <c r="J67" i="15" s="1"/>
  <c r="I41" i="15"/>
  <c r="H101" i="15"/>
  <c r="G101" i="15"/>
  <c r="F101" i="15"/>
  <c r="E101" i="15"/>
  <c r="D101" i="15"/>
  <c r="H67" i="15"/>
  <c r="G67" i="15"/>
  <c r="F67" i="15"/>
  <c r="E67" i="15"/>
  <c r="D67" i="15"/>
  <c r="M100" i="15"/>
  <c r="L100" i="15"/>
  <c r="K100" i="15"/>
  <c r="J100" i="15"/>
  <c r="I100" i="15"/>
  <c r="M99" i="15"/>
  <c r="L99" i="15"/>
  <c r="K99" i="15"/>
  <c r="J99" i="15"/>
  <c r="I99" i="15"/>
  <c r="M98" i="15"/>
  <c r="L98" i="15"/>
  <c r="K98" i="15"/>
  <c r="J98" i="15"/>
  <c r="I98" i="15"/>
  <c r="M97" i="15"/>
  <c r="L97" i="15"/>
  <c r="K97" i="15"/>
  <c r="J97" i="15"/>
  <c r="I97" i="15"/>
  <c r="M96" i="15"/>
  <c r="L96" i="15"/>
  <c r="K96" i="15"/>
  <c r="J96" i="15"/>
  <c r="I96" i="15"/>
  <c r="M95" i="15"/>
  <c r="L95" i="15"/>
  <c r="K95" i="15"/>
  <c r="J95" i="15"/>
  <c r="I95" i="15"/>
  <c r="M94" i="15"/>
  <c r="L94" i="15"/>
  <c r="K94" i="15"/>
  <c r="J94" i="15"/>
  <c r="I94" i="15"/>
  <c r="M93" i="15"/>
  <c r="L93" i="15"/>
  <c r="K93" i="15"/>
  <c r="J93" i="15"/>
  <c r="I93" i="15"/>
  <c r="M92" i="15"/>
  <c r="L92" i="15"/>
  <c r="K92" i="15"/>
  <c r="J92" i="15"/>
  <c r="I92" i="15"/>
  <c r="M91" i="15"/>
  <c r="L91" i="15"/>
  <c r="K91" i="15"/>
  <c r="J91" i="15"/>
  <c r="I91" i="15"/>
  <c r="M90" i="15"/>
  <c r="L90" i="15"/>
  <c r="K90" i="15"/>
  <c r="J90" i="15"/>
  <c r="I90" i="15"/>
  <c r="M89" i="15"/>
  <c r="L89" i="15"/>
  <c r="K89" i="15"/>
  <c r="J89" i="15"/>
  <c r="I89" i="15"/>
  <c r="M88" i="15"/>
  <c r="L88" i="15"/>
  <c r="K88" i="15"/>
  <c r="J88" i="15"/>
  <c r="I88" i="15"/>
  <c r="M87" i="15"/>
  <c r="L87" i="15"/>
  <c r="K87" i="15"/>
  <c r="J87" i="15"/>
  <c r="I87" i="15"/>
  <c r="M86" i="15"/>
  <c r="L86" i="15"/>
  <c r="K86" i="15"/>
  <c r="J86" i="15"/>
  <c r="I86" i="15"/>
  <c r="M85" i="15"/>
  <c r="L85" i="15"/>
  <c r="K85" i="15"/>
  <c r="J85" i="15"/>
  <c r="I85" i="15"/>
  <c r="M84" i="15"/>
  <c r="L84" i="15"/>
  <c r="K84" i="15"/>
  <c r="J84" i="15"/>
  <c r="I84" i="15"/>
  <c r="M83" i="15"/>
  <c r="L83" i="15"/>
  <c r="K83" i="15"/>
  <c r="J83" i="15"/>
  <c r="I83" i="15"/>
  <c r="M82" i="15"/>
  <c r="L82" i="15"/>
  <c r="K82" i="15"/>
  <c r="J82" i="15"/>
  <c r="I82" i="15"/>
  <c r="M76" i="15"/>
  <c r="L76" i="15"/>
  <c r="K76" i="15"/>
  <c r="J76" i="15"/>
  <c r="I76" i="15"/>
  <c r="M75" i="15"/>
  <c r="L75" i="15"/>
  <c r="K75" i="15"/>
  <c r="J75" i="15"/>
  <c r="I75" i="15"/>
  <c r="M7" i="15"/>
  <c r="L7" i="15"/>
  <c r="K7" i="15"/>
  <c r="J7" i="15"/>
  <c r="I7" i="15"/>
  <c r="M6" i="15"/>
  <c r="L6" i="15"/>
  <c r="K6" i="15"/>
  <c r="J6" i="15"/>
  <c r="I6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L31" i="15"/>
  <c r="L30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K31" i="15"/>
  <c r="K30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E32" i="15"/>
  <c r="F32" i="15"/>
  <c r="G32" i="15"/>
  <c r="H32" i="15"/>
  <c r="D32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13" i="15"/>
  <c r="I67" i="15" l="1"/>
  <c r="M67" i="15"/>
  <c r="K67" i="15"/>
  <c r="M101" i="15"/>
  <c r="J101" i="15"/>
  <c r="I101" i="15"/>
  <c r="K101" i="15"/>
  <c r="L101" i="15"/>
  <c r="L32" i="15"/>
  <c r="M32" i="15"/>
  <c r="J32" i="15"/>
  <c r="K32" i="15"/>
  <c r="I32" i="15"/>
  <c r="AU210" i="14"/>
  <c r="AU213" i="14" s="1"/>
  <c r="AT210" i="14"/>
  <c r="AS210" i="14"/>
  <c r="AP210" i="14"/>
  <c r="AP213" i="14" s="1"/>
  <c r="AO210" i="14"/>
  <c r="AN210" i="14"/>
  <c r="AK210" i="14"/>
  <c r="AJ210" i="14"/>
  <c r="AI210" i="14"/>
  <c r="AE210" i="14"/>
  <c r="AD210" i="14"/>
  <c r="AC210" i="14"/>
  <c r="Z210" i="14"/>
  <c r="Y210" i="14"/>
  <c r="X210" i="14"/>
  <c r="U210" i="14"/>
  <c r="T210" i="14"/>
  <c r="S210" i="14"/>
  <c r="O210" i="14"/>
  <c r="M210" i="14"/>
  <c r="J210" i="14"/>
  <c r="H210" i="14"/>
  <c r="E210" i="14"/>
  <c r="D210" i="14"/>
  <c r="C210" i="14"/>
  <c r="AV209" i="14"/>
  <c r="AW209" i="14" s="1"/>
  <c r="AQ209" i="14"/>
  <c r="AR209" i="14" s="1"/>
  <c r="AL209" i="14"/>
  <c r="AM209" i="14" s="1"/>
  <c r="AF209" i="14"/>
  <c r="AG209" i="14" s="1"/>
  <c r="AA209" i="14"/>
  <c r="AB209" i="14" s="1"/>
  <c r="V209" i="14"/>
  <c r="W209" i="14" s="1"/>
  <c r="P209" i="14"/>
  <c r="Q209" i="14" s="1"/>
  <c r="K209" i="14"/>
  <c r="L209" i="14" s="1"/>
  <c r="F209" i="14"/>
  <c r="G209" i="14" s="1"/>
  <c r="AV208" i="14"/>
  <c r="AW208" i="14" s="1"/>
  <c r="AV207" i="14"/>
  <c r="AW207" i="14" s="1"/>
  <c r="AQ207" i="14"/>
  <c r="AR207" i="14" s="1"/>
  <c r="AL207" i="14"/>
  <c r="AM207" i="14" s="1"/>
  <c r="AF207" i="14"/>
  <c r="AG207" i="14" s="1"/>
  <c r="AA207" i="14"/>
  <c r="AB207" i="14" s="1"/>
  <c r="V207" i="14"/>
  <c r="W207" i="14" s="1"/>
  <c r="P207" i="14"/>
  <c r="Q207" i="14" s="1"/>
  <c r="K207" i="14"/>
  <c r="L207" i="14" s="1"/>
  <c r="F207" i="14"/>
  <c r="G207" i="14" s="1"/>
  <c r="AV206" i="14"/>
  <c r="AW206" i="14" s="1"/>
  <c r="AQ206" i="14"/>
  <c r="AR206" i="14" s="1"/>
  <c r="AF206" i="14"/>
  <c r="AG206" i="14" s="1"/>
  <c r="AA206" i="14"/>
  <c r="AB206" i="14" s="1"/>
  <c r="AV205" i="14"/>
  <c r="AW205" i="14" s="1"/>
  <c r="AQ205" i="14"/>
  <c r="AR205" i="14" s="1"/>
  <c r="AL205" i="14"/>
  <c r="AM205" i="14" s="1"/>
  <c r="AF205" i="14"/>
  <c r="AG205" i="14" s="1"/>
  <c r="AA205" i="14"/>
  <c r="AB205" i="14" s="1"/>
  <c r="V205" i="14"/>
  <c r="W205" i="14" s="1"/>
  <c r="P205" i="14"/>
  <c r="Q205" i="14" s="1"/>
  <c r="K205" i="14"/>
  <c r="L205" i="14" s="1"/>
  <c r="F205" i="14"/>
  <c r="G205" i="14" s="1"/>
  <c r="AQ203" i="14"/>
  <c r="AR203" i="14" s="1"/>
  <c r="AL203" i="14"/>
  <c r="AM203" i="14" s="1"/>
  <c r="AF203" i="14"/>
  <c r="AG203" i="14" s="1"/>
  <c r="AA203" i="14"/>
  <c r="AB203" i="14" s="1"/>
  <c r="V203" i="14"/>
  <c r="W203" i="14" s="1"/>
  <c r="P203" i="14"/>
  <c r="Q203" i="14" s="1"/>
  <c r="K203" i="14"/>
  <c r="L203" i="14" s="1"/>
  <c r="F203" i="14"/>
  <c r="G203" i="14" s="1"/>
  <c r="AF200" i="14"/>
  <c r="AG200" i="14" s="1"/>
  <c r="AV199" i="14"/>
  <c r="AW199" i="14" s="1"/>
  <c r="AF199" i="14"/>
  <c r="AG199" i="14" s="1"/>
  <c r="AA199" i="14"/>
  <c r="AB199" i="14" s="1"/>
  <c r="P199" i="14"/>
  <c r="Q199" i="14" s="1"/>
  <c r="AV198" i="14"/>
  <c r="AW198" i="14" s="1"/>
  <c r="AQ198" i="14"/>
  <c r="AR198" i="14" s="1"/>
  <c r="AF198" i="14"/>
  <c r="AG198" i="14" s="1"/>
  <c r="P198" i="14"/>
  <c r="Q198" i="14" s="1"/>
  <c r="AV197" i="14"/>
  <c r="AW197" i="14" s="1"/>
  <c r="AQ197" i="14"/>
  <c r="AR197" i="14" s="1"/>
  <c r="AL197" i="14"/>
  <c r="AM197" i="14" s="1"/>
  <c r="AF197" i="14"/>
  <c r="AG197" i="14" s="1"/>
  <c r="AA197" i="14"/>
  <c r="AB197" i="14" s="1"/>
  <c r="V197" i="14"/>
  <c r="W197" i="14" s="1"/>
  <c r="P197" i="14"/>
  <c r="Q197" i="14" s="1"/>
  <c r="K197" i="14"/>
  <c r="L197" i="14" s="1"/>
  <c r="F197" i="14"/>
  <c r="G197" i="14" s="1"/>
  <c r="AF196" i="14"/>
  <c r="AG196" i="14" s="1"/>
  <c r="AV195" i="14"/>
  <c r="AW195" i="14" s="1"/>
  <c r="AQ195" i="14"/>
  <c r="AR195" i="14" s="1"/>
  <c r="AV194" i="14"/>
  <c r="AW194" i="14" s="1"/>
  <c r="AQ194" i="14"/>
  <c r="AR194" i="14" s="1"/>
  <c r="AF194" i="14"/>
  <c r="AG194" i="14" s="1"/>
  <c r="AA194" i="14"/>
  <c r="AB194" i="14" s="1"/>
  <c r="AV193" i="14"/>
  <c r="AW193" i="14" s="1"/>
  <c r="AQ193" i="14"/>
  <c r="AR193" i="14" s="1"/>
  <c r="AF193" i="14"/>
  <c r="AG193" i="14" s="1"/>
  <c r="AA193" i="14"/>
  <c r="AB193" i="14" s="1"/>
  <c r="AV192" i="14"/>
  <c r="AW192" i="14" s="1"/>
  <c r="AQ192" i="14"/>
  <c r="AR192" i="14" s="1"/>
  <c r="AF192" i="14"/>
  <c r="AG192" i="14" s="1"/>
  <c r="AA192" i="14"/>
  <c r="AB192" i="14" s="1"/>
  <c r="P192" i="14"/>
  <c r="Q192" i="14" s="1"/>
  <c r="AV191" i="14"/>
  <c r="AW191" i="14" s="1"/>
  <c r="AQ191" i="14"/>
  <c r="AR191" i="14" s="1"/>
  <c r="AL191" i="14"/>
  <c r="AM191" i="14" s="1"/>
  <c r="AF191" i="14"/>
  <c r="AG191" i="14" s="1"/>
  <c r="AA191" i="14"/>
  <c r="AB191" i="14" s="1"/>
  <c r="V191" i="14"/>
  <c r="W191" i="14" s="1"/>
  <c r="P191" i="14"/>
  <c r="Q191" i="14" s="1"/>
  <c r="K191" i="14"/>
  <c r="L191" i="14" s="1"/>
  <c r="F191" i="14"/>
  <c r="G191" i="14" s="1"/>
  <c r="AV190" i="14"/>
  <c r="AW190" i="14" s="1"/>
  <c r="AQ190" i="14"/>
  <c r="AR190" i="14" s="1"/>
  <c r="AL190" i="14"/>
  <c r="AM190" i="14" s="1"/>
  <c r="AF190" i="14"/>
  <c r="AG190" i="14" s="1"/>
  <c r="AA190" i="14"/>
  <c r="AB190" i="14" s="1"/>
  <c r="V190" i="14"/>
  <c r="W190" i="14" s="1"/>
  <c r="P190" i="14"/>
  <c r="Q190" i="14" s="1"/>
  <c r="K190" i="14"/>
  <c r="L190" i="14" s="1"/>
  <c r="F190" i="14"/>
  <c r="G190" i="14" s="1"/>
  <c r="AV189" i="14"/>
  <c r="AW189" i="14" s="1"/>
  <c r="AQ189" i="14"/>
  <c r="AR189" i="14" s="1"/>
  <c r="AL189" i="14"/>
  <c r="AM189" i="14" s="1"/>
  <c r="AF189" i="14"/>
  <c r="AG189" i="14" s="1"/>
  <c r="AA189" i="14"/>
  <c r="AB189" i="14" s="1"/>
  <c r="V189" i="14"/>
  <c r="W189" i="14" s="1"/>
  <c r="P189" i="14"/>
  <c r="Q189" i="14" s="1"/>
  <c r="K189" i="14"/>
  <c r="L189" i="14" s="1"/>
  <c r="F189" i="14"/>
  <c r="G189" i="14" s="1"/>
  <c r="AV188" i="14"/>
  <c r="AW188" i="14" s="1"/>
  <c r="AQ188" i="14"/>
  <c r="AR188" i="14" s="1"/>
  <c r="AF188" i="14"/>
  <c r="AG188" i="14" s="1"/>
  <c r="AV187" i="14"/>
  <c r="AW187" i="14" s="1"/>
  <c r="AQ187" i="14"/>
  <c r="AR187" i="14" s="1"/>
  <c r="AF187" i="14"/>
  <c r="AG187" i="14" s="1"/>
  <c r="AA187" i="14"/>
  <c r="AB187" i="14" s="1"/>
  <c r="AV186" i="14"/>
  <c r="AW186" i="14" s="1"/>
  <c r="AQ186" i="14"/>
  <c r="AR186" i="14" s="1"/>
  <c r="AF186" i="14"/>
  <c r="AG186" i="14" s="1"/>
  <c r="AA186" i="14"/>
  <c r="AB186" i="14" s="1"/>
  <c r="P186" i="14"/>
  <c r="Q186" i="14" s="1"/>
  <c r="AV185" i="14"/>
  <c r="AW185" i="14" s="1"/>
  <c r="AQ185" i="14"/>
  <c r="AR185" i="14" s="1"/>
  <c r="AL185" i="14"/>
  <c r="AM185" i="14" s="1"/>
  <c r="AF185" i="14"/>
  <c r="AG185" i="14" s="1"/>
  <c r="AA185" i="14"/>
  <c r="AB185" i="14" s="1"/>
  <c r="V185" i="14"/>
  <c r="W185" i="14" s="1"/>
  <c r="P185" i="14"/>
  <c r="Q185" i="14" s="1"/>
  <c r="K185" i="14"/>
  <c r="L185" i="14" s="1"/>
  <c r="F185" i="14"/>
  <c r="G185" i="14" s="1"/>
  <c r="AV184" i="14"/>
  <c r="AW184" i="14" s="1"/>
  <c r="AQ184" i="14"/>
  <c r="AR184" i="14" s="1"/>
  <c r="AL184" i="14"/>
  <c r="AM184" i="14" s="1"/>
  <c r="AF184" i="14"/>
  <c r="AG184" i="14" s="1"/>
  <c r="AA184" i="14"/>
  <c r="AB184" i="14" s="1"/>
  <c r="V184" i="14"/>
  <c r="W184" i="14" s="1"/>
  <c r="P184" i="14"/>
  <c r="Q184" i="14" s="1"/>
  <c r="K184" i="14"/>
  <c r="L184" i="14" s="1"/>
  <c r="F184" i="14"/>
  <c r="G184" i="14" s="1"/>
  <c r="AV183" i="14"/>
  <c r="AW183" i="14" s="1"/>
  <c r="AQ183" i="14"/>
  <c r="AR183" i="14" s="1"/>
  <c r="AL183" i="14"/>
  <c r="AM183" i="14" s="1"/>
  <c r="AF183" i="14"/>
  <c r="AG183" i="14" s="1"/>
  <c r="AA183" i="14"/>
  <c r="AB183" i="14" s="1"/>
  <c r="V183" i="14"/>
  <c r="W183" i="14" s="1"/>
  <c r="P183" i="14"/>
  <c r="Q183" i="14" s="1"/>
  <c r="K183" i="14"/>
  <c r="L183" i="14" s="1"/>
  <c r="F183" i="14"/>
  <c r="G183" i="14" s="1"/>
  <c r="AV182" i="14"/>
  <c r="AW182" i="14" s="1"/>
  <c r="AQ182" i="14"/>
  <c r="AR182" i="14" s="1"/>
  <c r="AL182" i="14"/>
  <c r="AM182" i="14" s="1"/>
  <c r="AF182" i="14"/>
  <c r="AG182" i="14" s="1"/>
  <c r="AA182" i="14"/>
  <c r="AB182" i="14" s="1"/>
  <c r="V182" i="14"/>
  <c r="W182" i="14" s="1"/>
  <c r="P182" i="14"/>
  <c r="Q182" i="14" s="1"/>
  <c r="K182" i="14"/>
  <c r="L182" i="14" s="1"/>
  <c r="F182" i="14"/>
  <c r="G182" i="14" s="1"/>
  <c r="AV181" i="14"/>
  <c r="AW181" i="14" s="1"/>
  <c r="AQ181" i="14"/>
  <c r="AR181" i="14" s="1"/>
  <c r="AL181" i="14"/>
  <c r="AM181" i="14" s="1"/>
  <c r="AF181" i="14"/>
  <c r="AG181" i="14" s="1"/>
  <c r="AA181" i="14"/>
  <c r="AB181" i="14" s="1"/>
  <c r="V181" i="14"/>
  <c r="W181" i="14" s="1"/>
  <c r="P181" i="14"/>
  <c r="Q181" i="14" s="1"/>
  <c r="K181" i="14"/>
  <c r="L181" i="14" s="1"/>
  <c r="F181" i="14"/>
  <c r="G181" i="14" s="1"/>
  <c r="AV180" i="14"/>
  <c r="AW180" i="14" s="1"/>
  <c r="AQ180" i="14"/>
  <c r="AR180" i="14" s="1"/>
  <c r="AL180" i="14"/>
  <c r="AM180" i="14" s="1"/>
  <c r="AF180" i="14"/>
  <c r="AG180" i="14" s="1"/>
  <c r="AA180" i="14"/>
  <c r="AB180" i="14" s="1"/>
  <c r="V180" i="14"/>
  <c r="W180" i="14" s="1"/>
  <c r="P180" i="14"/>
  <c r="Q180" i="14" s="1"/>
  <c r="K180" i="14"/>
  <c r="L180" i="14" s="1"/>
  <c r="F180" i="14"/>
  <c r="G180" i="14" s="1"/>
  <c r="AV179" i="14"/>
  <c r="AW179" i="14" s="1"/>
  <c r="AQ179" i="14"/>
  <c r="AR179" i="14" s="1"/>
  <c r="AL179" i="14"/>
  <c r="AM179" i="14" s="1"/>
  <c r="AF179" i="14"/>
  <c r="AG179" i="14" s="1"/>
  <c r="AA179" i="14"/>
  <c r="AB179" i="14" s="1"/>
  <c r="V179" i="14"/>
  <c r="W179" i="14" s="1"/>
  <c r="P179" i="14"/>
  <c r="Q179" i="14" s="1"/>
  <c r="K179" i="14"/>
  <c r="L179" i="14" s="1"/>
  <c r="F179" i="14"/>
  <c r="G179" i="14" s="1"/>
  <c r="AV178" i="14"/>
  <c r="AW178" i="14" s="1"/>
  <c r="AQ178" i="14"/>
  <c r="AR178" i="14" s="1"/>
  <c r="AL178" i="14"/>
  <c r="AM178" i="14" s="1"/>
  <c r="AF178" i="14"/>
  <c r="AG178" i="14" s="1"/>
  <c r="AA178" i="14"/>
  <c r="AB178" i="14" s="1"/>
  <c r="V178" i="14"/>
  <c r="W178" i="14" s="1"/>
  <c r="P178" i="14"/>
  <c r="Q178" i="14" s="1"/>
  <c r="K178" i="14"/>
  <c r="L178" i="14" s="1"/>
  <c r="F178" i="14"/>
  <c r="G178" i="14" s="1"/>
  <c r="AV177" i="14"/>
  <c r="AW177" i="14" s="1"/>
  <c r="AQ177" i="14"/>
  <c r="AR177" i="14" s="1"/>
  <c r="AL177" i="14"/>
  <c r="AM177" i="14" s="1"/>
  <c r="AF177" i="14"/>
  <c r="AG177" i="14" s="1"/>
  <c r="AA177" i="14"/>
  <c r="AB177" i="14" s="1"/>
  <c r="V177" i="14"/>
  <c r="W177" i="14" s="1"/>
  <c r="P177" i="14"/>
  <c r="Q177" i="14" s="1"/>
  <c r="K177" i="14"/>
  <c r="L177" i="14" s="1"/>
  <c r="F177" i="14"/>
  <c r="G177" i="14" s="1"/>
  <c r="AV176" i="14"/>
  <c r="AW176" i="14" s="1"/>
  <c r="AQ176" i="14"/>
  <c r="AR176" i="14" s="1"/>
  <c r="AL176" i="14"/>
  <c r="AM176" i="14" s="1"/>
  <c r="AF176" i="14"/>
  <c r="AG176" i="14" s="1"/>
  <c r="AA176" i="14"/>
  <c r="AB176" i="14" s="1"/>
  <c r="V176" i="14"/>
  <c r="W176" i="14" s="1"/>
  <c r="P176" i="14"/>
  <c r="Q176" i="14" s="1"/>
  <c r="K176" i="14"/>
  <c r="L176" i="14" s="1"/>
  <c r="F176" i="14"/>
  <c r="G176" i="14" s="1"/>
  <c r="AV175" i="14"/>
  <c r="AW175" i="14" s="1"/>
  <c r="AQ175" i="14"/>
  <c r="AR175" i="14" s="1"/>
  <c r="AL175" i="14"/>
  <c r="AM175" i="14" s="1"/>
  <c r="AF175" i="14"/>
  <c r="AG175" i="14" s="1"/>
  <c r="AA175" i="14"/>
  <c r="AB175" i="14" s="1"/>
  <c r="V175" i="14"/>
  <c r="W175" i="14" s="1"/>
  <c r="P175" i="14"/>
  <c r="Q175" i="14" s="1"/>
  <c r="K175" i="14"/>
  <c r="L175" i="14" s="1"/>
  <c r="F175" i="14"/>
  <c r="G175" i="14" s="1"/>
  <c r="AV174" i="14"/>
  <c r="AW174" i="14" s="1"/>
  <c r="AQ174" i="14"/>
  <c r="AR174" i="14" s="1"/>
  <c r="AL174" i="14"/>
  <c r="AM174" i="14" s="1"/>
  <c r="AF174" i="14"/>
  <c r="AG174" i="14" s="1"/>
  <c r="AA174" i="14"/>
  <c r="AB174" i="14" s="1"/>
  <c r="V174" i="14"/>
  <c r="W174" i="14" s="1"/>
  <c r="P174" i="14"/>
  <c r="Q174" i="14" s="1"/>
  <c r="K174" i="14"/>
  <c r="L174" i="14" s="1"/>
  <c r="F174" i="14"/>
  <c r="G174" i="14" s="1"/>
  <c r="AV173" i="14"/>
  <c r="AW173" i="14" s="1"/>
  <c r="AQ173" i="14"/>
  <c r="AR173" i="14" s="1"/>
  <c r="AL173" i="14"/>
  <c r="AM173" i="14" s="1"/>
  <c r="AF173" i="14"/>
  <c r="AG173" i="14" s="1"/>
  <c r="AA173" i="14"/>
  <c r="AB173" i="14" s="1"/>
  <c r="V173" i="14"/>
  <c r="W173" i="14" s="1"/>
  <c r="P173" i="14"/>
  <c r="Q173" i="14" s="1"/>
  <c r="K173" i="14"/>
  <c r="L173" i="14" s="1"/>
  <c r="F173" i="14"/>
  <c r="G173" i="14" s="1"/>
  <c r="AV172" i="14"/>
  <c r="AW172" i="14" s="1"/>
  <c r="AQ172" i="14"/>
  <c r="AR172" i="14" s="1"/>
  <c r="AL172" i="14"/>
  <c r="AM172" i="14" s="1"/>
  <c r="AF172" i="14"/>
  <c r="AG172" i="14" s="1"/>
  <c r="AA172" i="14"/>
  <c r="AB172" i="14" s="1"/>
  <c r="V172" i="14"/>
  <c r="W172" i="14" s="1"/>
  <c r="P172" i="14"/>
  <c r="Q172" i="14" s="1"/>
  <c r="K172" i="14"/>
  <c r="L172" i="14" s="1"/>
  <c r="F172" i="14"/>
  <c r="G172" i="14" s="1"/>
  <c r="AV171" i="14"/>
  <c r="AW171" i="14" s="1"/>
  <c r="AQ171" i="14"/>
  <c r="AR171" i="14" s="1"/>
  <c r="AL171" i="14"/>
  <c r="AM171" i="14" s="1"/>
  <c r="AF171" i="14"/>
  <c r="AG171" i="14" s="1"/>
  <c r="AA171" i="14"/>
  <c r="AB171" i="14" s="1"/>
  <c r="V171" i="14"/>
  <c r="W171" i="14" s="1"/>
  <c r="P171" i="14"/>
  <c r="Q171" i="14" s="1"/>
  <c r="K171" i="14"/>
  <c r="L171" i="14" s="1"/>
  <c r="F171" i="14"/>
  <c r="G171" i="14" s="1"/>
  <c r="AV170" i="14"/>
  <c r="AW170" i="14" s="1"/>
  <c r="AQ170" i="14"/>
  <c r="AR170" i="14" s="1"/>
  <c r="AL170" i="14"/>
  <c r="AM170" i="14" s="1"/>
  <c r="AF170" i="14"/>
  <c r="AG170" i="14" s="1"/>
  <c r="AA170" i="14"/>
  <c r="AB170" i="14" s="1"/>
  <c r="V170" i="14"/>
  <c r="W170" i="14" s="1"/>
  <c r="P170" i="14"/>
  <c r="Q170" i="14" s="1"/>
  <c r="K170" i="14"/>
  <c r="L170" i="14" s="1"/>
  <c r="F170" i="14"/>
  <c r="G170" i="14" s="1"/>
  <c r="AV169" i="14"/>
  <c r="AW169" i="14" s="1"/>
  <c r="AQ169" i="14"/>
  <c r="AR169" i="14" s="1"/>
  <c r="AL169" i="14"/>
  <c r="AM169" i="14" s="1"/>
  <c r="AF169" i="14"/>
  <c r="AG169" i="14" s="1"/>
  <c r="AA169" i="14"/>
  <c r="AB169" i="14" s="1"/>
  <c r="V169" i="14"/>
  <c r="W169" i="14" s="1"/>
  <c r="P169" i="14"/>
  <c r="Q169" i="14" s="1"/>
  <c r="K169" i="14"/>
  <c r="L169" i="14" s="1"/>
  <c r="F169" i="14"/>
  <c r="G169" i="14" s="1"/>
  <c r="AL168" i="14"/>
  <c r="AM168" i="14" s="1"/>
  <c r="AF168" i="14"/>
  <c r="AG168" i="14" s="1"/>
  <c r="AA168" i="14"/>
  <c r="AB168" i="14" s="1"/>
  <c r="V168" i="14"/>
  <c r="W168" i="14" s="1"/>
  <c r="P168" i="14"/>
  <c r="Q168" i="14" s="1"/>
  <c r="K168" i="14"/>
  <c r="L168" i="14" s="1"/>
  <c r="F168" i="14"/>
  <c r="G168" i="14" s="1"/>
  <c r="AL167" i="14"/>
  <c r="AM167" i="14" s="1"/>
  <c r="AF167" i="14"/>
  <c r="AG167" i="14" s="1"/>
  <c r="AA167" i="14"/>
  <c r="AB167" i="14" s="1"/>
  <c r="V167" i="14"/>
  <c r="W167" i="14" s="1"/>
  <c r="P167" i="14"/>
  <c r="Q167" i="14" s="1"/>
  <c r="K167" i="14"/>
  <c r="L167" i="14" s="1"/>
  <c r="F167" i="14"/>
  <c r="G167" i="14" s="1"/>
  <c r="AV166" i="14"/>
  <c r="AW166" i="14" s="1"/>
  <c r="AQ166" i="14"/>
  <c r="AR166" i="14" s="1"/>
  <c r="AL166" i="14"/>
  <c r="AM166" i="14" s="1"/>
  <c r="AF166" i="14"/>
  <c r="AG166" i="14" s="1"/>
  <c r="AA166" i="14"/>
  <c r="AB166" i="14" s="1"/>
  <c r="V166" i="14"/>
  <c r="W166" i="14" s="1"/>
  <c r="P166" i="14"/>
  <c r="Q166" i="14" s="1"/>
  <c r="K166" i="14"/>
  <c r="L166" i="14" s="1"/>
  <c r="F166" i="14"/>
  <c r="G166" i="14" s="1"/>
  <c r="AV165" i="14"/>
  <c r="AW165" i="14" s="1"/>
  <c r="AQ165" i="14"/>
  <c r="AR165" i="14" s="1"/>
  <c r="AL165" i="14"/>
  <c r="AM165" i="14" s="1"/>
  <c r="AF165" i="14"/>
  <c r="AG165" i="14" s="1"/>
  <c r="AA165" i="14"/>
  <c r="AB165" i="14" s="1"/>
  <c r="V165" i="14"/>
  <c r="W165" i="14" s="1"/>
  <c r="P165" i="14"/>
  <c r="Q165" i="14" s="1"/>
  <c r="K165" i="14"/>
  <c r="L165" i="14" s="1"/>
  <c r="F165" i="14"/>
  <c r="G165" i="14" s="1"/>
  <c r="AV164" i="14"/>
  <c r="AW164" i="14" s="1"/>
  <c r="AQ164" i="14"/>
  <c r="AR164" i="14" s="1"/>
  <c r="AL164" i="14"/>
  <c r="AM164" i="14" s="1"/>
  <c r="AF164" i="14"/>
  <c r="AG164" i="14" s="1"/>
  <c r="AA164" i="14"/>
  <c r="AB164" i="14" s="1"/>
  <c r="V164" i="14"/>
  <c r="W164" i="14" s="1"/>
  <c r="P164" i="14"/>
  <c r="Q164" i="14" s="1"/>
  <c r="K164" i="14"/>
  <c r="L164" i="14" s="1"/>
  <c r="F164" i="14"/>
  <c r="G164" i="14" s="1"/>
  <c r="AV163" i="14"/>
  <c r="AW163" i="14" s="1"/>
  <c r="AQ163" i="14"/>
  <c r="AR163" i="14" s="1"/>
  <c r="AL163" i="14"/>
  <c r="AM163" i="14" s="1"/>
  <c r="AF163" i="14"/>
  <c r="AG163" i="14" s="1"/>
  <c r="AA163" i="14"/>
  <c r="AB163" i="14" s="1"/>
  <c r="V163" i="14"/>
  <c r="W163" i="14" s="1"/>
  <c r="P163" i="14"/>
  <c r="Q163" i="14" s="1"/>
  <c r="K163" i="14"/>
  <c r="L163" i="14" s="1"/>
  <c r="F163" i="14"/>
  <c r="G163" i="14" s="1"/>
  <c r="AV162" i="14"/>
  <c r="AW162" i="14" s="1"/>
  <c r="AQ162" i="14"/>
  <c r="AR162" i="14" s="1"/>
  <c r="AL162" i="14"/>
  <c r="AM162" i="14" s="1"/>
  <c r="AF162" i="14"/>
  <c r="AG162" i="14" s="1"/>
  <c r="AA162" i="14"/>
  <c r="AB162" i="14" s="1"/>
  <c r="V162" i="14"/>
  <c r="W162" i="14" s="1"/>
  <c r="P162" i="14"/>
  <c r="Q162" i="14" s="1"/>
  <c r="K162" i="14"/>
  <c r="L162" i="14" s="1"/>
  <c r="F162" i="14"/>
  <c r="G162" i="14" s="1"/>
  <c r="AV161" i="14"/>
  <c r="AW161" i="14" s="1"/>
  <c r="AQ161" i="14"/>
  <c r="AR161" i="14" s="1"/>
  <c r="AL161" i="14"/>
  <c r="AM161" i="14" s="1"/>
  <c r="AF161" i="14"/>
  <c r="AG161" i="14" s="1"/>
  <c r="AA161" i="14"/>
  <c r="AB161" i="14" s="1"/>
  <c r="V161" i="14"/>
  <c r="W161" i="14" s="1"/>
  <c r="P161" i="14"/>
  <c r="Q161" i="14" s="1"/>
  <c r="K161" i="14"/>
  <c r="L161" i="14" s="1"/>
  <c r="F161" i="14"/>
  <c r="G161" i="14" s="1"/>
  <c r="AV160" i="14"/>
  <c r="AW160" i="14" s="1"/>
  <c r="AQ160" i="14"/>
  <c r="AR160" i="14" s="1"/>
  <c r="AL160" i="14"/>
  <c r="AM160" i="14" s="1"/>
  <c r="AF160" i="14"/>
  <c r="AG160" i="14" s="1"/>
  <c r="AA160" i="14"/>
  <c r="AB160" i="14" s="1"/>
  <c r="V160" i="14"/>
  <c r="W160" i="14" s="1"/>
  <c r="P160" i="14"/>
  <c r="Q160" i="14" s="1"/>
  <c r="K160" i="14"/>
  <c r="L160" i="14" s="1"/>
  <c r="F160" i="14"/>
  <c r="G160" i="14" s="1"/>
  <c r="AV159" i="14"/>
  <c r="AW159" i="14" s="1"/>
  <c r="AQ159" i="14"/>
  <c r="AR159" i="14" s="1"/>
  <c r="AL159" i="14"/>
  <c r="AM159" i="14" s="1"/>
  <c r="AF159" i="14"/>
  <c r="AG159" i="14" s="1"/>
  <c r="AA159" i="14"/>
  <c r="AB159" i="14" s="1"/>
  <c r="V159" i="14"/>
  <c r="W159" i="14" s="1"/>
  <c r="P159" i="14"/>
  <c r="Q159" i="14" s="1"/>
  <c r="K159" i="14"/>
  <c r="L159" i="14" s="1"/>
  <c r="F159" i="14"/>
  <c r="G159" i="14" s="1"/>
  <c r="AV158" i="14"/>
  <c r="AW158" i="14" s="1"/>
  <c r="AQ158" i="14"/>
  <c r="AR158" i="14" s="1"/>
  <c r="AL158" i="14"/>
  <c r="AM158" i="14" s="1"/>
  <c r="AF158" i="14"/>
  <c r="AG158" i="14" s="1"/>
  <c r="AA158" i="14"/>
  <c r="AB158" i="14" s="1"/>
  <c r="V158" i="14"/>
  <c r="W158" i="14" s="1"/>
  <c r="P158" i="14"/>
  <c r="Q158" i="14" s="1"/>
  <c r="K158" i="14"/>
  <c r="L158" i="14" s="1"/>
  <c r="F158" i="14"/>
  <c r="G158" i="14" s="1"/>
  <c r="AV157" i="14"/>
  <c r="AW157" i="14" s="1"/>
  <c r="AQ157" i="14"/>
  <c r="AR157" i="14" s="1"/>
  <c r="AL157" i="14"/>
  <c r="AM157" i="14" s="1"/>
  <c r="AF157" i="14"/>
  <c r="AG157" i="14" s="1"/>
  <c r="AA157" i="14"/>
  <c r="AB157" i="14" s="1"/>
  <c r="V157" i="14"/>
  <c r="W157" i="14" s="1"/>
  <c r="P157" i="14"/>
  <c r="Q157" i="14" s="1"/>
  <c r="K157" i="14"/>
  <c r="L157" i="14" s="1"/>
  <c r="F157" i="14"/>
  <c r="G157" i="14" s="1"/>
  <c r="AV156" i="14"/>
  <c r="AW156" i="14" s="1"/>
  <c r="AQ156" i="14"/>
  <c r="AR156" i="14" s="1"/>
  <c r="AL156" i="14"/>
  <c r="AM156" i="14" s="1"/>
  <c r="AF156" i="14"/>
  <c r="AG156" i="14" s="1"/>
  <c r="AA156" i="14"/>
  <c r="AB156" i="14" s="1"/>
  <c r="V156" i="14"/>
  <c r="W156" i="14" s="1"/>
  <c r="P156" i="14"/>
  <c r="Q156" i="14" s="1"/>
  <c r="K156" i="14"/>
  <c r="L156" i="14" s="1"/>
  <c r="F156" i="14"/>
  <c r="G156" i="14" s="1"/>
  <c r="AV155" i="14"/>
  <c r="AW155" i="14" s="1"/>
  <c r="AQ155" i="14"/>
  <c r="AR155" i="14" s="1"/>
  <c r="AL155" i="14"/>
  <c r="AM155" i="14" s="1"/>
  <c r="AF155" i="14"/>
  <c r="AG155" i="14" s="1"/>
  <c r="AA155" i="14"/>
  <c r="AB155" i="14" s="1"/>
  <c r="V155" i="14"/>
  <c r="W155" i="14" s="1"/>
  <c r="P155" i="14"/>
  <c r="Q155" i="14" s="1"/>
  <c r="K155" i="14"/>
  <c r="L155" i="14" s="1"/>
  <c r="F155" i="14"/>
  <c r="G155" i="14" s="1"/>
  <c r="AV154" i="14"/>
  <c r="AW154" i="14" s="1"/>
  <c r="AQ154" i="14"/>
  <c r="AR154" i="14" s="1"/>
  <c r="AL154" i="14"/>
  <c r="AM154" i="14" s="1"/>
  <c r="AF154" i="14"/>
  <c r="AG154" i="14" s="1"/>
  <c r="AA154" i="14"/>
  <c r="AB154" i="14" s="1"/>
  <c r="V154" i="14"/>
  <c r="W154" i="14" s="1"/>
  <c r="P154" i="14"/>
  <c r="Q154" i="14" s="1"/>
  <c r="K154" i="14"/>
  <c r="L154" i="14" s="1"/>
  <c r="F154" i="14"/>
  <c r="G154" i="14" s="1"/>
  <c r="AV153" i="14"/>
  <c r="AW153" i="14" s="1"/>
  <c r="AQ153" i="14"/>
  <c r="AR153" i="14" s="1"/>
  <c r="AL153" i="14"/>
  <c r="AM153" i="14" s="1"/>
  <c r="AF153" i="14"/>
  <c r="AG153" i="14" s="1"/>
  <c r="AA153" i="14"/>
  <c r="AB153" i="14" s="1"/>
  <c r="V153" i="14"/>
  <c r="W153" i="14" s="1"/>
  <c r="P153" i="14"/>
  <c r="Q153" i="14" s="1"/>
  <c r="K153" i="14"/>
  <c r="L153" i="14" s="1"/>
  <c r="F153" i="14"/>
  <c r="G153" i="14" s="1"/>
  <c r="AV152" i="14"/>
  <c r="AW152" i="14" s="1"/>
  <c r="AQ152" i="14"/>
  <c r="AR152" i="14" s="1"/>
  <c r="AL152" i="14"/>
  <c r="AM152" i="14" s="1"/>
  <c r="AF152" i="14"/>
  <c r="AG152" i="14" s="1"/>
  <c r="AA152" i="14"/>
  <c r="AB152" i="14" s="1"/>
  <c r="V152" i="14"/>
  <c r="W152" i="14" s="1"/>
  <c r="P152" i="14"/>
  <c r="Q152" i="14" s="1"/>
  <c r="K152" i="14"/>
  <c r="L152" i="14" s="1"/>
  <c r="F152" i="14"/>
  <c r="G152" i="14" s="1"/>
  <c r="AV151" i="14"/>
  <c r="AW151" i="14" s="1"/>
  <c r="AQ151" i="14"/>
  <c r="AR151" i="14" s="1"/>
  <c r="AL151" i="14"/>
  <c r="AM151" i="14" s="1"/>
  <c r="AF151" i="14"/>
  <c r="AG151" i="14" s="1"/>
  <c r="AA151" i="14"/>
  <c r="AB151" i="14" s="1"/>
  <c r="V151" i="14"/>
  <c r="W151" i="14" s="1"/>
  <c r="P151" i="14"/>
  <c r="Q151" i="14" s="1"/>
  <c r="K151" i="14"/>
  <c r="L151" i="14" s="1"/>
  <c r="F151" i="14"/>
  <c r="G151" i="14" s="1"/>
  <c r="AV150" i="14"/>
  <c r="AW150" i="14" s="1"/>
  <c r="AQ150" i="14"/>
  <c r="AR150" i="14" s="1"/>
  <c r="AL150" i="14"/>
  <c r="AM150" i="14" s="1"/>
  <c r="AF150" i="14"/>
  <c r="AG150" i="14" s="1"/>
  <c r="AA150" i="14"/>
  <c r="AB150" i="14" s="1"/>
  <c r="V150" i="14"/>
  <c r="W150" i="14" s="1"/>
  <c r="P150" i="14"/>
  <c r="Q150" i="14" s="1"/>
  <c r="K150" i="14"/>
  <c r="L150" i="14" s="1"/>
  <c r="F150" i="14"/>
  <c r="G150" i="14" s="1"/>
  <c r="AV149" i="14"/>
  <c r="AW149" i="14" s="1"/>
  <c r="AQ149" i="14"/>
  <c r="AR149" i="14" s="1"/>
  <c r="AL149" i="14"/>
  <c r="AM149" i="14" s="1"/>
  <c r="AF149" i="14"/>
  <c r="AG149" i="14" s="1"/>
  <c r="AA149" i="14"/>
  <c r="AB149" i="14" s="1"/>
  <c r="V149" i="14"/>
  <c r="W149" i="14" s="1"/>
  <c r="P149" i="14"/>
  <c r="Q149" i="14" s="1"/>
  <c r="K149" i="14"/>
  <c r="L149" i="14" s="1"/>
  <c r="F149" i="14"/>
  <c r="G149" i="14" s="1"/>
  <c r="AV148" i="14"/>
  <c r="AW148" i="14" s="1"/>
  <c r="AQ148" i="14"/>
  <c r="AR148" i="14" s="1"/>
  <c r="AL148" i="14"/>
  <c r="AM148" i="14" s="1"/>
  <c r="AF148" i="14"/>
  <c r="AG148" i="14" s="1"/>
  <c r="AA148" i="14"/>
  <c r="AB148" i="14" s="1"/>
  <c r="V148" i="14"/>
  <c r="W148" i="14" s="1"/>
  <c r="P148" i="14"/>
  <c r="Q148" i="14" s="1"/>
  <c r="K148" i="14"/>
  <c r="L148" i="14" s="1"/>
  <c r="F148" i="14"/>
  <c r="G148" i="14" s="1"/>
  <c r="AV147" i="14"/>
  <c r="AW147" i="14" s="1"/>
  <c r="AQ147" i="14"/>
  <c r="AR147" i="14" s="1"/>
  <c r="AL147" i="14"/>
  <c r="AM147" i="14" s="1"/>
  <c r="AF147" i="14"/>
  <c r="AG147" i="14" s="1"/>
  <c r="AA147" i="14"/>
  <c r="AB147" i="14" s="1"/>
  <c r="V147" i="14"/>
  <c r="W147" i="14" s="1"/>
  <c r="P147" i="14"/>
  <c r="Q147" i="14" s="1"/>
  <c r="K147" i="14"/>
  <c r="L147" i="14" s="1"/>
  <c r="F147" i="14"/>
  <c r="G147" i="14" s="1"/>
  <c r="AV146" i="14"/>
  <c r="AW146" i="14" s="1"/>
  <c r="AQ146" i="14"/>
  <c r="AR146" i="14" s="1"/>
  <c r="AL146" i="14"/>
  <c r="AM146" i="14" s="1"/>
  <c r="AF146" i="14"/>
  <c r="AG146" i="14" s="1"/>
  <c r="AA146" i="14"/>
  <c r="AB146" i="14" s="1"/>
  <c r="V146" i="14"/>
  <c r="W146" i="14" s="1"/>
  <c r="P146" i="14"/>
  <c r="Q146" i="14" s="1"/>
  <c r="K146" i="14"/>
  <c r="L146" i="14" s="1"/>
  <c r="F146" i="14"/>
  <c r="G146" i="14" s="1"/>
  <c r="AV145" i="14"/>
  <c r="AW145" i="14" s="1"/>
  <c r="AQ145" i="14"/>
  <c r="AR145" i="14" s="1"/>
  <c r="AL145" i="14"/>
  <c r="AM145" i="14" s="1"/>
  <c r="AF145" i="14"/>
  <c r="AG145" i="14" s="1"/>
  <c r="AA145" i="14"/>
  <c r="AB145" i="14" s="1"/>
  <c r="V145" i="14"/>
  <c r="W145" i="14" s="1"/>
  <c r="P145" i="14"/>
  <c r="Q145" i="14" s="1"/>
  <c r="K145" i="14"/>
  <c r="L145" i="14" s="1"/>
  <c r="F145" i="14"/>
  <c r="G145" i="14" s="1"/>
  <c r="AV144" i="14"/>
  <c r="AW144" i="14" s="1"/>
  <c r="AQ144" i="14"/>
  <c r="AR144" i="14" s="1"/>
  <c r="AL144" i="14"/>
  <c r="AM144" i="14" s="1"/>
  <c r="AF144" i="14"/>
  <c r="AG144" i="14" s="1"/>
  <c r="AA144" i="14"/>
  <c r="AB144" i="14" s="1"/>
  <c r="V144" i="14"/>
  <c r="W144" i="14" s="1"/>
  <c r="P144" i="14"/>
  <c r="Q144" i="14" s="1"/>
  <c r="K144" i="14"/>
  <c r="L144" i="14" s="1"/>
  <c r="F144" i="14"/>
  <c r="G144" i="14" s="1"/>
  <c r="AV143" i="14"/>
  <c r="AW143" i="14" s="1"/>
  <c r="AQ143" i="14"/>
  <c r="AR143" i="14" s="1"/>
  <c r="AL143" i="14"/>
  <c r="AM143" i="14" s="1"/>
  <c r="AF143" i="14"/>
  <c r="AG143" i="14" s="1"/>
  <c r="AA143" i="14"/>
  <c r="AB143" i="14" s="1"/>
  <c r="V143" i="14"/>
  <c r="W143" i="14" s="1"/>
  <c r="P143" i="14"/>
  <c r="Q143" i="14" s="1"/>
  <c r="K143" i="14"/>
  <c r="L143" i="14" s="1"/>
  <c r="F143" i="14"/>
  <c r="G143" i="14" s="1"/>
  <c r="AV142" i="14"/>
  <c r="AW142" i="14" s="1"/>
  <c r="AQ142" i="14"/>
  <c r="AR142" i="14" s="1"/>
  <c r="AL142" i="14"/>
  <c r="AM142" i="14" s="1"/>
  <c r="AF142" i="14"/>
  <c r="AG142" i="14" s="1"/>
  <c r="AA142" i="14"/>
  <c r="AB142" i="14" s="1"/>
  <c r="V142" i="14"/>
  <c r="W142" i="14" s="1"/>
  <c r="P142" i="14"/>
  <c r="Q142" i="14" s="1"/>
  <c r="K142" i="14"/>
  <c r="L142" i="14" s="1"/>
  <c r="F142" i="14"/>
  <c r="G142" i="14" s="1"/>
  <c r="AV141" i="14"/>
  <c r="AW141" i="14" s="1"/>
  <c r="AQ141" i="14"/>
  <c r="AR141" i="14" s="1"/>
  <c r="AL141" i="14"/>
  <c r="AM141" i="14" s="1"/>
  <c r="AF141" i="14"/>
  <c r="AG141" i="14" s="1"/>
  <c r="AA141" i="14"/>
  <c r="AB141" i="14" s="1"/>
  <c r="V141" i="14"/>
  <c r="W141" i="14" s="1"/>
  <c r="P141" i="14"/>
  <c r="Q141" i="14" s="1"/>
  <c r="K141" i="14"/>
  <c r="L141" i="14" s="1"/>
  <c r="F141" i="14"/>
  <c r="G141" i="14" s="1"/>
  <c r="AV140" i="14"/>
  <c r="AW140" i="14" s="1"/>
  <c r="AQ140" i="14"/>
  <c r="AR140" i="14" s="1"/>
  <c r="AL140" i="14"/>
  <c r="AM140" i="14" s="1"/>
  <c r="AF140" i="14"/>
  <c r="AG140" i="14" s="1"/>
  <c r="AA140" i="14"/>
  <c r="AB140" i="14" s="1"/>
  <c r="V140" i="14"/>
  <c r="W140" i="14" s="1"/>
  <c r="P140" i="14"/>
  <c r="Q140" i="14" s="1"/>
  <c r="K140" i="14"/>
  <c r="L140" i="14" s="1"/>
  <c r="F140" i="14"/>
  <c r="G140" i="14" s="1"/>
  <c r="AV139" i="14"/>
  <c r="AW139" i="14" s="1"/>
  <c r="AQ139" i="14"/>
  <c r="AR139" i="14" s="1"/>
  <c r="AL139" i="14"/>
  <c r="AM139" i="14" s="1"/>
  <c r="AF139" i="14"/>
  <c r="AG139" i="14" s="1"/>
  <c r="AA139" i="14"/>
  <c r="AB139" i="14" s="1"/>
  <c r="V139" i="14"/>
  <c r="W139" i="14" s="1"/>
  <c r="P139" i="14"/>
  <c r="Q139" i="14" s="1"/>
  <c r="K139" i="14"/>
  <c r="L139" i="14" s="1"/>
  <c r="F139" i="14"/>
  <c r="G139" i="14" s="1"/>
  <c r="AV138" i="14"/>
  <c r="AW138" i="14" s="1"/>
  <c r="AQ138" i="14"/>
  <c r="AR138" i="14" s="1"/>
  <c r="AL138" i="14"/>
  <c r="AM138" i="14" s="1"/>
  <c r="AF138" i="14"/>
  <c r="AG138" i="14" s="1"/>
  <c r="AA138" i="14"/>
  <c r="AB138" i="14" s="1"/>
  <c r="V138" i="14"/>
  <c r="W138" i="14" s="1"/>
  <c r="P138" i="14"/>
  <c r="Q138" i="14" s="1"/>
  <c r="K138" i="14"/>
  <c r="L138" i="14" s="1"/>
  <c r="F138" i="14"/>
  <c r="G138" i="14" s="1"/>
  <c r="AV137" i="14"/>
  <c r="AW137" i="14" s="1"/>
  <c r="AQ137" i="14"/>
  <c r="AR137" i="14" s="1"/>
  <c r="AL137" i="14"/>
  <c r="AM137" i="14" s="1"/>
  <c r="AF137" i="14"/>
  <c r="AG137" i="14" s="1"/>
  <c r="AA137" i="14"/>
  <c r="AB137" i="14" s="1"/>
  <c r="V137" i="14"/>
  <c r="W137" i="14" s="1"/>
  <c r="P137" i="14"/>
  <c r="Q137" i="14" s="1"/>
  <c r="K137" i="14"/>
  <c r="L137" i="14" s="1"/>
  <c r="F137" i="14"/>
  <c r="G137" i="14" s="1"/>
  <c r="AV136" i="14"/>
  <c r="AW136" i="14" s="1"/>
  <c r="AQ136" i="14"/>
  <c r="AR136" i="14" s="1"/>
  <c r="AL136" i="14"/>
  <c r="AM136" i="14" s="1"/>
  <c r="AF136" i="14"/>
  <c r="AG136" i="14" s="1"/>
  <c r="AA136" i="14"/>
  <c r="AB136" i="14" s="1"/>
  <c r="V136" i="14"/>
  <c r="W136" i="14" s="1"/>
  <c r="P136" i="14"/>
  <c r="Q136" i="14" s="1"/>
  <c r="K136" i="14"/>
  <c r="L136" i="14" s="1"/>
  <c r="F136" i="14"/>
  <c r="G136" i="14" s="1"/>
  <c r="AV135" i="14"/>
  <c r="AW135" i="14" s="1"/>
  <c r="AQ135" i="14"/>
  <c r="AR135" i="14" s="1"/>
  <c r="AL135" i="14"/>
  <c r="AM135" i="14" s="1"/>
  <c r="AF135" i="14"/>
  <c r="AG135" i="14" s="1"/>
  <c r="AA135" i="14"/>
  <c r="AB135" i="14" s="1"/>
  <c r="V135" i="14"/>
  <c r="W135" i="14" s="1"/>
  <c r="P135" i="14"/>
  <c r="Q135" i="14" s="1"/>
  <c r="K135" i="14"/>
  <c r="L135" i="14" s="1"/>
  <c r="F135" i="14"/>
  <c r="G135" i="14" s="1"/>
  <c r="AV134" i="14"/>
  <c r="AW134" i="14" s="1"/>
  <c r="AQ134" i="14"/>
  <c r="AR134" i="14" s="1"/>
  <c r="AL134" i="14"/>
  <c r="AM134" i="14" s="1"/>
  <c r="AF134" i="14"/>
  <c r="AG134" i="14" s="1"/>
  <c r="AA134" i="14"/>
  <c r="AB134" i="14" s="1"/>
  <c r="V134" i="14"/>
  <c r="W134" i="14" s="1"/>
  <c r="P134" i="14"/>
  <c r="Q134" i="14" s="1"/>
  <c r="K134" i="14"/>
  <c r="L134" i="14" s="1"/>
  <c r="F134" i="14"/>
  <c r="G134" i="14" s="1"/>
  <c r="AU132" i="14"/>
  <c r="AT132" i="14"/>
  <c r="AS132" i="14"/>
  <c r="AP132" i="14"/>
  <c r="AO132" i="14"/>
  <c r="AN132" i="14"/>
  <c r="AK132" i="14"/>
  <c r="AJ132" i="14"/>
  <c r="AI132" i="14"/>
  <c r="AE132" i="14"/>
  <c r="AD132" i="14"/>
  <c r="AC132" i="14"/>
  <c r="Z132" i="14"/>
  <c r="Y132" i="14"/>
  <c r="X132" i="14"/>
  <c r="U132" i="14"/>
  <c r="T132" i="14"/>
  <c r="S132" i="14"/>
  <c r="O132" i="14"/>
  <c r="M132" i="14"/>
  <c r="J132" i="14"/>
  <c r="H132" i="14"/>
  <c r="E132" i="14"/>
  <c r="D132" i="14"/>
  <c r="C132" i="14"/>
  <c r="AV131" i="14"/>
  <c r="AW131" i="14" s="1"/>
  <c r="AQ131" i="14"/>
  <c r="AR131" i="14" s="1"/>
  <c r="AL131" i="14"/>
  <c r="AM131" i="14" s="1"/>
  <c r="AF131" i="14"/>
  <c r="AG131" i="14" s="1"/>
  <c r="AA131" i="14"/>
  <c r="AB131" i="14" s="1"/>
  <c r="V131" i="14"/>
  <c r="W131" i="14" s="1"/>
  <c r="P131" i="14"/>
  <c r="Q131" i="14" s="1"/>
  <c r="K131" i="14"/>
  <c r="L131" i="14" s="1"/>
  <c r="F131" i="14"/>
  <c r="G131" i="14" s="1"/>
  <c r="AV130" i="14"/>
  <c r="AW130" i="14" s="1"/>
  <c r="AV129" i="14"/>
  <c r="AW129" i="14" s="1"/>
  <c r="AQ129" i="14"/>
  <c r="AR129" i="14" s="1"/>
  <c r="AL129" i="14"/>
  <c r="AM129" i="14" s="1"/>
  <c r="AF129" i="14"/>
  <c r="AG129" i="14" s="1"/>
  <c r="AA129" i="14"/>
  <c r="AB129" i="14" s="1"/>
  <c r="V129" i="14"/>
  <c r="W129" i="14" s="1"/>
  <c r="P129" i="14"/>
  <c r="Q129" i="14" s="1"/>
  <c r="K129" i="14"/>
  <c r="L129" i="14" s="1"/>
  <c r="F129" i="14"/>
  <c r="G129" i="14" s="1"/>
  <c r="AV128" i="14"/>
  <c r="AW128" i="14" s="1"/>
  <c r="AQ128" i="14"/>
  <c r="AR128" i="14" s="1"/>
  <c r="AL128" i="14"/>
  <c r="AM128" i="14" s="1"/>
  <c r="AF128" i="14"/>
  <c r="AG128" i="14" s="1"/>
  <c r="AA128" i="14"/>
  <c r="AB128" i="14" s="1"/>
  <c r="V128" i="14"/>
  <c r="W128" i="14" s="1"/>
  <c r="P128" i="14"/>
  <c r="Q128" i="14" s="1"/>
  <c r="K128" i="14"/>
  <c r="L128" i="14" s="1"/>
  <c r="F128" i="14"/>
  <c r="G128" i="14" s="1"/>
  <c r="AL126" i="14"/>
  <c r="AM126" i="14" s="1"/>
  <c r="AF126" i="14"/>
  <c r="AG126" i="14" s="1"/>
  <c r="AA126" i="14"/>
  <c r="AB126" i="14" s="1"/>
  <c r="V126" i="14"/>
  <c r="W126" i="14" s="1"/>
  <c r="P126" i="14"/>
  <c r="Q126" i="14" s="1"/>
  <c r="K126" i="14"/>
  <c r="L126" i="14" s="1"/>
  <c r="F126" i="14"/>
  <c r="G126" i="14" s="1"/>
  <c r="AV114" i="14"/>
  <c r="AW114" i="14" s="1"/>
  <c r="AQ114" i="14"/>
  <c r="AR114" i="14" s="1"/>
  <c r="AL114" i="14"/>
  <c r="AM114" i="14" s="1"/>
  <c r="AF114" i="14"/>
  <c r="AG114" i="14" s="1"/>
  <c r="AA114" i="14"/>
  <c r="AB114" i="14" s="1"/>
  <c r="V114" i="14"/>
  <c r="W114" i="14" s="1"/>
  <c r="P114" i="14"/>
  <c r="Q114" i="14" s="1"/>
  <c r="K114" i="14"/>
  <c r="L114" i="14" s="1"/>
  <c r="F114" i="14"/>
  <c r="G114" i="14" s="1"/>
  <c r="AV113" i="14"/>
  <c r="AW113" i="14" s="1"/>
  <c r="AQ113" i="14"/>
  <c r="AR113" i="14" s="1"/>
  <c r="AL113" i="14"/>
  <c r="AM113" i="14" s="1"/>
  <c r="AF113" i="14"/>
  <c r="AG113" i="14" s="1"/>
  <c r="AA113" i="14"/>
  <c r="AB113" i="14" s="1"/>
  <c r="V113" i="14"/>
  <c r="W113" i="14" s="1"/>
  <c r="P113" i="14"/>
  <c r="Q113" i="14" s="1"/>
  <c r="K113" i="14"/>
  <c r="L113" i="14" s="1"/>
  <c r="F113" i="14"/>
  <c r="G113" i="14" s="1"/>
  <c r="AV112" i="14"/>
  <c r="AW112" i="14" s="1"/>
  <c r="AQ112" i="14"/>
  <c r="AR112" i="14" s="1"/>
  <c r="AL112" i="14"/>
  <c r="AM112" i="14" s="1"/>
  <c r="AF112" i="14"/>
  <c r="AG112" i="14" s="1"/>
  <c r="AA112" i="14"/>
  <c r="AB112" i="14" s="1"/>
  <c r="V112" i="14"/>
  <c r="W112" i="14" s="1"/>
  <c r="P112" i="14"/>
  <c r="Q112" i="14" s="1"/>
  <c r="K112" i="14"/>
  <c r="L112" i="14" s="1"/>
  <c r="F112" i="14"/>
  <c r="G112" i="14" s="1"/>
  <c r="AV111" i="14"/>
  <c r="AW111" i="14" s="1"/>
  <c r="AQ111" i="14"/>
  <c r="AR111" i="14" s="1"/>
  <c r="AL111" i="14"/>
  <c r="AM111" i="14" s="1"/>
  <c r="AF111" i="14"/>
  <c r="AG111" i="14" s="1"/>
  <c r="AA111" i="14"/>
  <c r="AB111" i="14" s="1"/>
  <c r="V111" i="14"/>
  <c r="W111" i="14" s="1"/>
  <c r="P111" i="14"/>
  <c r="Q111" i="14" s="1"/>
  <c r="K111" i="14"/>
  <c r="L111" i="14" s="1"/>
  <c r="F111" i="14"/>
  <c r="G111" i="14" s="1"/>
  <c r="AV110" i="14"/>
  <c r="AW110" i="14" s="1"/>
  <c r="AQ110" i="14"/>
  <c r="AR110" i="14" s="1"/>
  <c r="AL110" i="14"/>
  <c r="AM110" i="14" s="1"/>
  <c r="AF110" i="14"/>
  <c r="AG110" i="14" s="1"/>
  <c r="AA110" i="14"/>
  <c r="AB110" i="14" s="1"/>
  <c r="V110" i="14"/>
  <c r="W110" i="14" s="1"/>
  <c r="P110" i="14"/>
  <c r="Q110" i="14" s="1"/>
  <c r="K110" i="14"/>
  <c r="L110" i="14" s="1"/>
  <c r="F110" i="14"/>
  <c r="G110" i="14" s="1"/>
  <c r="AV109" i="14"/>
  <c r="AW109" i="14" s="1"/>
  <c r="AQ109" i="14"/>
  <c r="AR109" i="14" s="1"/>
  <c r="AL109" i="14"/>
  <c r="AM109" i="14" s="1"/>
  <c r="AF109" i="14"/>
  <c r="AG109" i="14" s="1"/>
  <c r="AA109" i="14"/>
  <c r="AB109" i="14" s="1"/>
  <c r="V109" i="14"/>
  <c r="W109" i="14" s="1"/>
  <c r="P109" i="14"/>
  <c r="Q109" i="14" s="1"/>
  <c r="K109" i="14"/>
  <c r="L109" i="14" s="1"/>
  <c r="F109" i="14"/>
  <c r="G109" i="14" s="1"/>
  <c r="AV108" i="14"/>
  <c r="AW108" i="14" s="1"/>
  <c r="AQ108" i="14"/>
  <c r="AR108" i="14" s="1"/>
  <c r="AL108" i="14"/>
  <c r="AM108" i="14" s="1"/>
  <c r="AF108" i="14"/>
  <c r="AG108" i="14" s="1"/>
  <c r="AA108" i="14"/>
  <c r="AB108" i="14" s="1"/>
  <c r="V108" i="14"/>
  <c r="W108" i="14" s="1"/>
  <c r="P108" i="14"/>
  <c r="Q108" i="14" s="1"/>
  <c r="K108" i="14"/>
  <c r="L108" i="14" s="1"/>
  <c r="F108" i="14"/>
  <c r="G108" i="14" s="1"/>
  <c r="AV107" i="14"/>
  <c r="AW107" i="14" s="1"/>
  <c r="AQ107" i="14"/>
  <c r="AR107" i="14" s="1"/>
  <c r="AL107" i="14"/>
  <c r="AM107" i="14" s="1"/>
  <c r="AF107" i="14"/>
  <c r="AG107" i="14" s="1"/>
  <c r="AA107" i="14"/>
  <c r="AB107" i="14" s="1"/>
  <c r="V107" i="14"/>
  <c r="W107" i="14" s="1"/>
  <c r="P107" i="14"/>
  <c r="Q107" i="14" s="1"/>
  <c r="K107" i="14"/>
  <c r="L107" i="14" s="1"/>
  <c r="F107" i="14"/>
  <c r="G107" i="14" s="1"/>
  <c r="AV106" i="14"/>
  <c r="AW106" i="14" s="1"/>
  <c r="AQ106" i="14"/>
  <c r="AR106" i="14" s="1"/>
  <c r="AL106" i="14"/>
  <c r="AM106" i="14" s="1"/>
  <c r="AF106" i="14"/>
  <c r="AG106" i="14" s="1"/>
  <c r="AA106" i="14"/>
  <c r="AB106" i="14" s="1"/>
  <c r="V106" i="14"/>
  <c r="W106" i="14" s="1"/>
  <c r="P106" i="14"/>
  <c r="Q106" i="14" s="1"/>
  <c r="K106" i="14"/>
  <c r="L106" i="14" s="1"/>
  <c r="F106" i="14"/>
  <c r="G106" i="14" s="1"/>
  <c r="AV105" i="14"/>
  <c r="AW105" i="14" s="1"/>
  <c r="AQ105" i="14"/>
  <c r="AR105" i="14" s="1"/>
  <c r="AL105" i="14"/>
  <c r="AM105" i="14" s="1"/>
  <c r="AF105" i="14"/>
  <c r="AG105" i="14" s="1"/>
  <c r="AA105" i="14"/>
  <c r="AB105" i="14" s="1"/>
  <c r="V105" i="14"/>
  <c r="W105" i="14" s="1"/>
  <c r="P105" i="14"/>
  <c r="Q105" i="14" s="1"/>
  <c r="K105" i="14"/>
  <c r="L105" i="14" s="1"/>
  <c r="F105" i="14"/>
  <c r="G105" i="14" s="1"/>
  <c r="AV104" i="14"/>
  <c r="AW104" i="14" s="1"/>
  <c r="AQ104" i="14"/>
  <c r="AR104" i="14" s="1"/>
  <c r="AL104" i="14"/>
  <c r="AM104" i="14" s="1"/>
  <c r="AF104" i="14"/>
  <c r="AG104" i="14" s="1"/>
  <c r="AA104" i="14"/>
  <c r="AB104" i="14" s="1"/>
  <c r="V104" i="14"/>
  <c r="W104" i="14" s="1"/>
  <c r="P104" i="14"/>
  <c r="Q104" i="14" s="1"/>
  <c r="K104" i="14"/>
  <c r="L104" i="14" s="1"/>
  <c r="F104" i="14"/>
  <c r="G104" i="14" s="1"/>
  <c r="AV103" i="14"/>
  <c r="AW103" i="14" s="1"/>
  <c r="AQ103" i="14"/>
  <c r="AR103" i="14" s="1"/>
  <c r="AL103" i="14"/>
  <c r="AM103" i="14" s="1"/>
  <c r="AF103" i="14"/>
  <c r="AG103" i="14" s="1"/>
  <c r="AA103" i="14"/>
  <c r="AB103" i="14" s="1"/>
  <c r="V103" i="14"/>
  <c r="W103" i="14" s="1"/>
  <c r="P103" i="14"/>
  <c r="Q103" i="14" s="1"/>
  <c r="K103" i="14"/>
  <c r="L103" i="14" s="1"/>
  <c r="F103" i="14"/>
  <c r="G103" i="14" s="1"/>
  <c r="AV102" i="14"/>
  <c r="AW102" i="14" s="1"/>
  <c r="AQ102" i="14"/>
  <c r="AR102" i="14" s="1"/>
  <c r="AL102" i="14"/>
  <c r="AM102" i="14" s="1"/>
  <c r="AF102" i="14"/>
  <c r="AG102" i="14" s="1"/>
  <c r="AA102" i="14"/>
  <c r="AB102" i="14" s="1"/>
  <c r="V102" i="14"/>
  <c r="W102" i="14" s="1"/>
  <c r="P102" i="14"/>
  <c r="Q102" i="14" s="1"/>
  <c r="K102" i="14"/>
  <c r="L102" i="14" s="1"/>
  <c r="F102" i="14"/>
  <c r="G102" i="14" s="1"/>
  <c r="AV101" i="14"/>
  <c r="AW101" i="14" s="1"/>
  <c r="AQ101" i="14"/>
  <c r="AR101" i="14" s="1"/>
  <c r="AL101" i="14"/>
  <c r="AM101" i="14" s="1"/>
  <c r="AF101" i="14"/>
  <c r="AG101" i="14" s="1"/>
  <c r="AA101" i="14"/>
  <c r="AB101" i="14" s="1"/>
  <c r="V101" i="14"/>
  <c r="W101" i="14" s="1"/>
  <c r="P101" i="14"/>
  <c r="Q101" i="14" s="1"/>
  <c r="K101" i="14"/>
  <c r="L101" i="14" s="1"/>
  <c r="F101" i="14"/>
  <c r="G101" i="14" s="1"/>
  <c r="AV100" i="14"/>
  <c r="AW100" i="14" s="1"/>
  <c r="AQ100" i="14"/>
  <c r="AR100" i="14" s="1"/>
  <c r="AL100" i="14"/>
  <c r="AM100" i="14" s="1"/>
  <c r="AF100" i="14"/>
  <c r="AG100" i="14" s="1"/>
  <c r="AA100" i="14"/>
  <c r="AB100" i="14" s="1"/>
  <c r="V100" i="14"/>
  <c r="W100" i="14" s="1"/>
  <c r="P100" i="14"/>
  <c r="Q100" i="14" s="1"/>
  <c r="K100" i="14"/>
  <c r="L100" i="14" s="1"/>
  <c r="F100" i="14"/>
  <c r="G100" i="14" s="1"/>
  <c r="AV99" i="14"/>
  <c r="AW99" i="14" s="1"/>
  <c r="AQ99" i="14"/>
  <c r="AR99" i="14" s="1"/>
  <c r="AL99" i="14"/>
  <c r="AM99" i="14" s="1"/>
  <c r="AF99" i="14"/>
  <c r="AG99" i="14" s="1"/>
  <c r="AA99" i="14"/>
  <c r="AB99" i="14" s="1"/>
  <c r="V99" i="14"/>
  <c r="W99" i="14" s="1"/>
  <c r="P99" i="14"/>
  <c r="Q99" i="14" s="1"/>
  <c r="K99" i="14"/>
  <c r="L99" i="14" s="1"/>
  <c r="F99" i="14"/>
  <c r="G99" i="14" s="1"/>
  <c r="AV98" i="14"/>
  <c r="AW98" i="14" s="1"/>
  <c r="AQ98" i="14"/>
  <c r="AR98" i="14" s="1"/>
  <c r="AL98" i="14"/>
  <c r="AM98" i="14" s="1"/>
  <c r="AF98" i="14"/>
  <c r="AG98" i="14" s="1"/>
  <c r="AA98" i="14"/>
  <c r="AB98" i="14" s="1"/>
  <c r="V98" i="14"/>
  <c r="W98" i="14" s="1"/>
  <c r="P98" i="14"/>
  <c r="Q98" i="14" s="1"/>
  <c r="K98" i="14"/>
  <c r="L98" i="14" s="1"/>
  <c r="F98" i="14"/>
  <c r="G98" i="14" s="1"/>
  <c r="AV97" i="14"/>
  <c r="AW97" i="14" s="1"/>
  <c r="AQ97" i="14"/>
  <c r="AR97" i="14" s="1"/>
  <c r="AL97" i="14"/>
  <c r="AM97" i="14" s="1"/>
  <c r="AF97" i="14"/>
  <c r="AG97" i="14" s="1"/>
  <c r="AA97" i="14"/>
  <c r="AB97" i="14" s="1"/>
  <c r="V97" i="14"/>
  <c r="W97" i="14" s="1"/>
  <c r="P97" i="14"/>
  <c r="Q97" i="14" s="1"/>
  <c r="K97" i="14"/>
  <c r="L97" i="14" s="1"/>
  <c r="F97" i="14"/>
  <c r="G97" i="14" s="1"/>
  <c r="AV96" i="14"/>
  <c r="AW96" i="14" s="1"/>
  <c r="AQ96" i="14"/>
  <c r="AR96" i="14" s="1"/>
  <c r="AL96" i="14"/>
  <c r="AM96" i="14" s="1"/>
  <c r="AF96" i="14"/>
  <c r="AG96" i="14" s="1"/>
  <c r="AA96" i="14"/>
  <c r="AB96" i="14" s="1"/>
  <c r="V96" i="14"/>
  <c r="W96" i="14" s="1"/>
  <c r="P96" i="14"/>
  <c r="Q96" i="14" s="1"/>
  <c r="K96" i="14"/>
  <c r="L96" i="14" s="1"/>
  <c r="F96" i="14"/>
  <c r="G96" i="14" s="1"/>
  <c r="AV95" i="14"/>
  <c r="AW95" i="14" s="1"/>
  <c r="AQ95" i="14"/>
  <c r="AR95" i="14" s="1"/>
  <c r="AL95" i="14"/>
  <c r="AM95" i="14" s="1"/>
  <c r="AF95" i="14"/>
  <c r="AG95" i="14" s="1"/>
  <c r="AA95" i="14"/>
  <c r="AB95" i="14" s="1"/>
  <c r="V95" i="14"/>
  <c r="W95" i="14" s="1"/>
  <c r="P95" i="14"/>
  <c r="Q95" i="14" s="1"/>
  <c r="K95" i="14"/>
  <c r="L95" i="14" s="1"/>
  <c r="F95" i="14"/>
  <c r="G95" i="14" s="1"/>
  <c r="AV94" i="14"/>
  <c r="AW94" i="14" s="1"/>
  <c r="AQ94" i="14"/>
  <c r="AR94" i="14" s="1"/>
  <c r="AL94" i="14"/>
  <c r="AM94" i="14" s="1"/>
  <c r="AF94" i="14"/>
  <c r="AG94" i="14" s="1"/>
  <c r="AA94" i="14"/>
  <c r="AB94" i="14" s="1"/>
  <c r="V94" i="14"/>
  <c r="W94" i="14" s="1"/>
  <c r="P94" i="14"/>
  <c r="Q94" i="14" s="1"/>
  <c r="K94" i="14"/>
  <c r="L94" i="14" s="1"/>
  <c r="F94" i="14"/>
  <c r="G94" i="14" s="1"/>
  <c r="AV93" i="14"/>
  <c r="AW93" i="14" s="1"/>
  <c r="AQ93" i="14"/>
  <c r="AR93" i="14" s="1"/>
  <c r="AL93" i="14"/>
  <c r="AM93" i="14" s="1"/>
  <c r="AF93" i="14"/>
  <c r="AG93" i="14" s="1"/>
  <c r="AA93" i="14"/>
  <c r="AB93" i="14" s="1"/>
  <c r="V93" i="14"/>
  <c r="W93" i="14" s="1"/>
  <c r="P93" i="14"/>
  <c r="Q93" i="14" s="1"/>
  <c r="K93" i="14"/>
  <c r="L93" i="14" s="1"/>
  <c r="F93" i="14"/>
  <c r="G93" i="14" s="1"/>
  <c r="AV92" i="14"/>
  <c r="AW92" i="14" s="1"/>
  <c r="AQ92" i="14"/>
  <c r="AR92" i="14" s="1"/>
  <c r="AL92" i="14"/>
  <c r="AM92" i="14" s="1"/>
  <c r="AF92" i="14"/>
  <c r="AG92" i="14" s="1"/>
  <c r="AA92" i="14"/>
  <c r="AB92" i="14" s="1"/>
  <c r="V92" i="14"/>
  <c r="W92" i="14" s="1"/>
  <c r="P92" i="14"/>
  <c r="Q92" i="14" s="1"/>
  <c r="K92" i="14"/>
  <c r="L92" i="14" s="1"/>
  <c r="F92" i="14"/>
  <c r="G92" i="14" s="1"/>
  <c r="AV91" i="14"/>
  <c r="AW91" i="14" s="1"/>
  <c r="AQ91" i="14"/>
  <c r="AR91" i="14" s="1"/>
  <c r="AL91" i="14"/>
  <c r="AM91" i="14" s="1"/>
  <c r="AF91" i="14"/>
  <c r="AG91" i="14" s="1"/>
  <c r="AA91" i="14"/>
  <c r="AB91" i="14" s="1"/>
  <c r="V91" i="14"/>
  <c r="W91" i="14" s="1"/>
  <c r="P91" i="14"/>
  <c r="Q91" i="14" s="1"/>
  <c r="K91" i="14"/>
  <c r="L91" i="14" s="1"/>
  <c r="F91" i="14"/>
  <c r="G91" i="14" s="1"/>
  <c r="AV90" i="14"/>
  <c r="AW90" i="14" s="1"/>
  <c r="AQ90" i="14"/>
  <c r="AR90" i="14" s="1"/>
  <c r="AL90" i="14"/>
  <c r="AM90" i="14" s="1"/>
  <c r="AF90" i="14"/>
  <c r="AG90" i="14" s="1"/>
  <c r="AA90" i="14"/>
  <c r="AB90" i="14" s="1"/>
  <c r="V90" i="14"/>
  <c r="W90" i="14" s="1"/>
  <c r="P90" i="14"/>
  <c r="Q90" i="14" s="1"/>
  <c r="K90" i="14"/>
  <c r="L90" i="14" s="1"/>
  <c r="F90" i="14"/>
  <c r="G90" i="14" s="1"/>
  <c r="AV89" i="14"/>
  <c r="AW89" i="14" s="1"/>
  <c r="AQ89" i="14"/>
  <c r="AR89" i="14" s="1"/>
  <c r="AL89" i="14"/>
  <c r="AM89" i="14" s="1"/>
  <c r="AF89" i="14"/>
  <c r="AG89" i="14" s="1"/>
  <c r="AA89" i="14"/>
  <c r="AB89" i="14" s="1"/>
  <c r="V89" i="14"/>
  <c r="W89" i="14" s="1"/>
  <c r="P89" i="14"/>
  <c r="Q89" i="14" s="1"/>
  <c r="K89" i="14"/>
  <c r="L89" i="14" s="1"/>
  <c r="F89" i="14"/>
  <c r="G89" i="14" s="1"/>
  <c r="AV88" i="14"/>
  <c r="AW88" i="14" s="1"/>
  <c r="AQ88" i="14"/>
  <c r="AR88" i="14" s="1"/>
  <c r="AL88" i="14"/>
  <c r="AM88" i="14" s="1"/>
  <c r="AF88" i="14"/>
  <c r="AG88" i="14" s="1"/>
  <c r="AA88" i="14"/>
  <c r="AB88" i="14" s="1"/>
  <c r="V88" i="14"/>
  <c r="W88" i="14" s="1"/>
  <c r="P88" i="14"/>
  <c r="Q88" i="14" s="1"/>
  <c r="K88" i="14"/>
  <c r="L88" i="14" s="1"/>
  <c r="F88" i="14"/>
  <c r="G88" i="14" s="1"/>
  <c r="AV87" i="14"/>
  <c r="AW87" i="14" s="1"/>
  <c r="AQ87" i="14"/>
  <c r="AR87" i="14" s="1"/>
  <c r="AL87" i="14"/>
  <c r="AM87" i="14" s="1"/>
  <c r="AF87" i="14"/>
  <c r="AG87" i="14" s="1"/>
  <c r="AA87" i="14"/>
  <c r="AB87" i="14" s="1"/>
  <c r="V87" i="14"/>
  <c r="W87" i="14" s="1"/>
  <c r="P87" i="14"/>
  <c r="Q87" i="14" s="1"/>
  <c r="K87" i="14"/>
  <c r="L87" i="14" s="1"/>
  <c r="F87" i="14"/>
  <c r="G87" i="14" s="1"/>
  <c r="AV86" i="14"/>
  <c r="AW86" i="14" s="1"/>
  <c r="AQ86" i="14"/>
  <c r="AR86" i="14" s="1"/>
  <c r="AL86" i="14"/>
  <c r="AM86" i="14" s="1"/>
  <c r="AF86" i="14"/>
  <c r="AG86" i="14" s="1"/>
  <c r="AA86" i="14"/>
  <c r="AB86" i="14" s="1"/>
  <c r="V86" i="14"/>
  <c r="W86" i="14" s="1"/>
  <c r="P86" i="14"/>
  <c r="Q86" i="14" s="1"/>
  <c r="K86" i="14"/>
  <c r="L86" i="14" s="1"/>
  <c r="F86" i="14"/>
  <c r="G86" i="14" s="1"/>
  <c r="AV85" i="14"/>
  <c r="AW85" i="14" s="1"/>
  <c r="AQ85" i="14"/>
  <c r="AR85" i="14" s="1"/>
  <c r="AL85" i="14"/>
  <c r="AM85" i="14" s="1"/>
  <c r="AF85" i="14"/>
  <c r="AG85" i="14" s="1"/>
  <c r="AA85" i="14"/>
  <c r="AB85" i="14" s="1"/>
  <c r="V85" i="14"/>
  <c r="W85" i="14" s="1"/>
  <c r="P85" i="14"/>
  <c r="Q85" i="14" s="1"/>
  <c r="K85" i="14"/>
  <c r="L85" i="14" s="1"/>
  <c r="F85" i="14"/>
  <c r="G85" i="14" s="1"/>
  <c r="AV84" i="14"/>
  <c r="AW84" i="14" s="1"/>
  <c r="AQ84" i="14"/>
  <c r="AR84" i="14" s="1"/>
  <c r="AL84" i="14"/>
  <c r="AM84" i="14" s="1"/>
  <c r="AF84" i="14"/>
  <c r="AG84" i="14" s="1"/>
  <c r="AA84" i="14"/>
  <c r="AB84" i="14" s="1"/>
  <c r="V84" i="14"/>
  <c r="W84" i="14" s="1"/>
  <c r="P84" i="14"/>
  <c r="Q84" i="14" s="1"/>
  <c r="K84" i="14"/>
  <c r="L84" i="14" s="1"/>
  <c r="F84" i="14"/>
  <c r="G84" i="14" s="1"/>
  <c r="AV83" i="14"/>
  <c r="AW83" i="14" s="1"/>
  <c r="AQ83" i="14"/>
  <c r="AR83" i="14" s="1"/>
  <c r="AL83" i="14"/>
  <c r="AM83" i="14" s="1"/>
  <c r="AF83" i="14"/>
  <c r="AG83" i="14" s="1"/>
  <c r="AA83" i="14"/>
  <c r="AB83" i="14" s="1"/>
  <c r="V83" i="14"/>
  <c r="W83" i="14" s="1"/>
  <c r="P83" i="14"/>
  <c r="Q83" i="14" s="1"/>
  <c r="K83" i="14"/>
  <c r="L83" i="14" s="1"/>
  <c r="F83" i="14"/>
  <c r="G83" i="14" s="1"/>
  <c r="AV82" i="14"/>
  <c r="AW82" i="14" s="1"/>
  <c r="AQ82" i="14"/>
  <c r="AR82" i="14" s="1"/>
  <c r="AL82" i="14"/>
  <c r="AM82" i="14" s="1"/>
  <c r="AF82" i="14"/>
  <c r="AG82" i="14" s="1"/>
  <c r="AA82" i="14"/>
  <c r="AB82" i="14" s="1"/>
  <c r="V82" i="14"/>
  <c r="W82" i="14" s="1"/>
  <c r="P82" i="14"/>
  <c r="Q82" i="14" s="1"/>
  <c r="K82" i="14"/>
  <c r="L82" i="14" s="1"/>
  <c r="F82" i="14"/>
  <c r="G82" i="14" s="1"/>
  <c r="AV81" i="14"/>
  <c r="AW81" i="14" s="1"/>
  <c r="AQ81" i="14"/>
  <c r="AR81" i="14" s="1"/>
  <c r="AL81" i="14"/>
  <c r="AM81" i="14" s="1"/>
  <c r="AF81" i="14"/>
  <c r="AG81" i="14" s="1"/>
  <c r="AA81" i="14"/>
  <c r="AB81" i="14" s="1"/>
  <c r="V81" i="14"/>
  <c r="W81" i="14" s="1"/>
  <c r="P81" i="14"/>
  <c r="Q81" i="14" s="1"/>
  <c r="K81" i="14"/>
  <c r="L81" i="14" s="1"/>
  <c r="F81" i="14"/>
  <c r="G81" i="14" s="1"/>
  <c r="AV80" i="14"/>
  <c r="AW80" i="14" s="1"/>
  <c r="AQ80" i="14"/>
  <c r="AR80" i="14" s="1"/>
  <c r="AL80" i="14"/>
  <c r="AM80" i="14" s="1"/>
  <c r="AF80" i="14"/>
  <c r="AG80" i="14" s="1"/>
  <c r="AA80" i="14"/>
  <c r="AB80" i="14" s="1"/>
  <c r="V80" i="14"/>
  <c r="W80" i="14" s="1"/>
  <c r="P80" i="14"/>
  <c r="Q80" i="14" s="1"/>
  <c r="K80" i="14"/>
  <c r="L80" i="14" s="1"/>
  <c r="F80" i="14"/>
  <c r="G80" i="14" s="1"/>
  <c r="AV79" i="14"/>
  <c r="AW79" i="14" s="1"/>
  <c r="AQ79" i="14"/>
  <c r="AR79" i="14" s="1"/>
  <c r="AL79" i="14"/>
  <c r="AM79" i="14" s="1"/>
  <c r="AF79" i="14"/>
  <c r="AG79" i="14" s="1"/>
  <c r="AA79" i="14"/>
  <c r="AB79" i="14" s="1"/>
  <c r="V79" i="14"/>
  <c r="W79" i="14" s="1"/>
  <c r="P79" i="14"/>
  <c r="Q79" i="14" s="1"/>
  <c r="K79" i="14"/>
  <c r="L79" i="14" s="1"/>
  <c r="F79" i="14"/>
  <c r="G79" i="14" s="1"/>
  <c r="AV78" i="14"/>
  <c r="AW78" i="14" s="1"/>
  <c r="AQ78" i="14"/>
  <c r="AR78" i="14" s="1"/>
  <c r="AL78" i="14"/>
  <c r="AM78" i="14" s="1"/>
  <c r="AF78" i="14"/>
  <c r="AG78" i="14" s="1"/>
  <c r="AA78" i="14"/>
  <c r="AB78" i="14" s="1"/>
  <c r="V78" i="14"/>
  <c r="W78" i="14" s="1"/>
  <c r="P78" i="14"/>
  <c r="Q78" i="14" s="1"/>
  <c r="K78" i="14"/>
  <c r="L78" i="14" s="1"/>
  <c r="F78" i="14"/>
  <c r="G78" i="14" s="1"/>
  <c r="AV77" i="14"/>
  <c r="AW77" i="14" s="1"/>
  <c r="AL77" i="14"/>
  <c r="AM77" i="14" s="1"/>
  <c r="AF77" i="14"/>
  <c r="AG77" i="14" s="1"/>
  <c r="AA77" i="14"/>
  <c r="AB77" i="14" s="1"/>
  <c r="V77" i="14"/>
  <c r="W77" i="14" s="1"/>
  <c r="P77" i="14"/>
  <c r="Q77" i="14" s="1"/>
  <c r="K77" i="14"/>
  <c r="L77" i="14" s="1"/>
  <c r="F77" i="14"/>
  <c r="G77" i="14" s="1"/>
  <c r="AV76" i="14"/>
  <c r="AW76" i="14" s="1"/>
  <c r="AL76" i="14"/>
  <c r="AM76" i="14" s="1"/>
  <c r="AF76" i="14"/>
  <c r="AG76" i="14" s="1"/>
  <c r="AA76" i="14"/>
  <c r="AB76" i="14" s="1"/>
  <c r="V76" i="14"/>
  <c r="W76" i="14" s="1"/>
  <c r="P76" i="14"/>
  <c r="Q76" i="14" s="1"/>
  <c r="K76" i="14"/>
  <c r="L76" i="14" s="1"/>
  <c r="F76" i="14"/>
  <c r="G76" i="14" s="1"/>
  <c r="AV75" i="14"/>
  <c r="AW75" i="14" s="1"/>
  <c r="AL75" i="14"/>
  <c r="AM75" i="14" s="1"/>
  <c r="AF75" i="14"/>
  <c r="AG75" i="14" s="1"/>
  <c r="AA75" i="14"/>
  <c r="AB75" i="14" s="1"/>
  <c r="V75" i="14"/>
  <c r="W75" i="14" s="1"/>
  <c r="P75" i="14"/>
  <c r="Q75" i="14" s="1"/>
  <c r="K75" i="14"/>
  <c r="L75" i="14" s="1"/>
  <c r="F75" i="14"/>
  <c r="G75" i="14" s="1"/>
  <c r="AV74" i="14"/>
  <c r="AW74" i="14" s="1"/>
  <c r="AL74" i="14"/>
  <c r="AM74" i="14" s="1"/>
  <c r="AF74" i="14"/>
  <c r="AG74" i="14" s="1"/>
  <c r="AA74" i="14"/>
  <c r="AB74" i="14" s="1"/>
  <c r="V74" i="14"/>
  <c r="W74" i="14" s="1"/>
  <c r="P74" i="14"/>
  <c r="Q74" i="14" s="1"/>
  <c r="K74" i="14"/>
  <c r="L74" i="14" s="1"/>
  <c r="F74" i="14"/>
  <c r="G74" i="14" s="1"/>
  <c r="AV73" i="14"/>
  <c r="AW73" i="14" s="1"/>
  <c r="AQ73" i="14"/>
  <c r="AR73" i="14" s="1"/>
  <c r="AL73" i="14"/>
  <c r="AM73" i="14" s="1"/>
  <c r="AF73" i="14"/>
  <c r="AG73" i="14" s="1"/>
  <c r="AA73" i="14"/>
  <c r="AB73" i="14" s="1"/>
  <c r="V73" i="14"/>
  <c r="W73" i="14" s="1"/>
  <c r="P73" i="14"/>
  <c r="Q73" i="14" s="1"/>
  <c r="K73" i="14"/>
  <c r="L73" i="14" s="1"/>
  <c r="F73" i="14"/>
  <c r="G73" i="14" s="1"/>
  <c r="AV72" i="14"/>
  <c r="AW72" i="14" s="1"/>
  <c r="AQ72" i="14"/>
  <c r="AR72" i="14" s="1"/>
  <c r="AL72" i="14"/>
  <c r="AM72" i="14" s="1"/>
  <c r="AF72" i="14"/>
  <c r="AG72" i="14" s="1"/>
  <c r="AA72" i="14"/>
  <c r="AB72" i="14" s="1"/>
  <c r="V72" i="14"/>
  <c r="W72" i="14" s="1"/>
  <c r="P72" i="14"/>
  <c r="Q72" i="14" s="1"/>
  <c r="K72" i="14"/>
  <c r="L72" i="14" s="1"/>
  <c r="F72" i="14"/>
  <c r="G72" i="14" s="1"/>
  <c r="AV71" i="14"/>
  <c r="AW71" i="14" s="1"/>
  <c r="AQ71" i="14"/>
  <c r="AR71" i="14" s="1"/>
  <c r="AL71" i="14"/>
  <c r="AM71" i="14" s="1"/>
  <c r="AF71" i="14"/>
  <c r="AG71" i="14" s="1"/>
  <c r="AA71" i="14"/>
  <c r="AB71" i="14" s="1"/>
  <c r="V71" i="14"/>
  <c r="W71" i="14" s="1"/>
  <c r="P71" i="14"/>
  <c r="Q71" i="14" s="1"/>
  <c r="K71" i="14"/>
  <c r="L71" i="14" s="1"/>
  <c r="F71" i="14"/>
  <c r="G71" i="14" s="1"/>
  <c r="AV70" i="14"/>
  <c r="AW70" i="14" s="1"/>
  <c r="AQ70" i="14"/>
  <c r="AR70" i="14" s="1"/>
  <c r="AL70" i="14"/>
  <c r="AM70" i="14" s="1"/>
  <c r="AF70" i="14"/>
  <c r="AG70" i="14" s="1"/>
  <c r="AA70" i="14"/>
  <c r="AB70" i="14" s="1"/>
  <c r="V70" i="14"/>
  <c r="W70" i="14" s="1"/>
  <c r="P70" i="14"/>
  <c r="Q70" i="14" s="1"/>
  <c r="K70" i="14"/>
  <c r="L70" i="14" s="1"/>
  <c r="F70" i="14"/>
  <c r="G70" i="14" s="1"/>
  <c r="AV69" i="14"/>
  <c r="AW69" i="14" s="1"/>
  <c r="AQ69" i="14"/>
  <c r="AR69" i="14" s="1"/>
  <c r="AL69" i="14"/>
  <c r="AM69" i="14" s="1"/>
  <c r="AF69" i="14"/>
  <c r="AG69" i="14" s="1"/>
  <c r="AA69" i="14"/>
  <c r="AB69" i="14" s="1"/>
  <c r="V69" i="14"/>
  <c r="W69" i="14" s="1"/>
  <c r="P69" i="14"/>
  <c r="Q69" i="14" s="1"/>
  <c r="K69" i="14"/>
  <c r="L69" i="14" s="1"/>
  <c r="F69" i="14"/>
  <c r="G69" i="14" s="1"/>
  <c r="AV68" i="14"/>
  <c r="AW68" i="14" s="1"/>
  <c r="AQ68" i="14"/>
  <c r="AR68" i="14" s="1"/>
  <c r="AL68" i="14"/>
  <c r="AM68" i="14" s="1"/>
  <c r="AF68" i="14"/>
  <c r="AG68" i="14" s="1"/>
  <c r="AA68" i="14"/>
  <c r="AB68" i="14" s="1"/>
  <c r="V68" i="14"/>
  <c r="W68" i="14" s="1"/>
  <c r="P68" i="14"/>
  <c r="Q68" i="14" s="1"/>
  <c r="K68" i="14"/>
  <c r="L68" i="14" s="1"/>
  <c r="F68" i="14"/>
  <c r="G68" i="14" s="1"/>
  <c r="AV67" i="14"/>
  <c r="AW67" i="14" s="1"/>
  <c r="AQ67" i="14"/>
  <c r="AR67" i="14" s="1"/>
  <c r="AL67" i="14"/>
  <c r="AM67" i="14" s="1"/>
  <c r="AF67" i="14"/>
  <c r="AG67" i="14" s="1"/>
  <c r="AA67" i="14"/>
  <c r="AB67" i="14" s="1"/>
  <c r="V67" i="14"/>
  <c r="W67" i="14" s="1"/>
  <c r="P67" i="14"/>
  <c r="Q67" i="14" s="1"/>
  <c r="K67" i="14"/>
  <c r="L67" i="14" s="1"/>
  <c r="F67" i="14"/>
  <c r="G67" i="14" s="1"/>
  <c r="AV66" i="14"/>
  <c r="AW66" i="14" s="1"/>
  <c r="AQ66" i="14"/>
  <c r="AR66" i="14" s="1"/>
  <c r="AL66" i="14"/>
  <c r="AM66" i="14" s="1"/>
  <c r="AF66" i="14"/>
  <c r="AG66" i="14" s="1"/>
  <c r="AA66" i="14"/>
  <c r="AB66" i="14" s="1"/>
  <c r="V66" i="14"/>
  <c r="W66" i="14" s="1"/>
  <c r="P66" i="14"/>
  <c r="Q66" i="14" s="1"/>
  <c r="K66" i="14"/>
  <c r="L66" i="14" s="1"/>
  <c r="F66" i="14"/>
  <c r="G66" i="14" s="1"/>
  <c r="AV65" i="14"/>
  <c r="AW65" i="14" s="1"/>
  <c r="AQ65" i="14"/>
  <c r="AR65" i="14" s="1"/>
  <c r="AL65" i="14"/>
  <c r="AM65" i="14" s="1"/>
  <c r="AF65" i="14"/>
  <c r="AG65" i="14" s="1"/>
  <c r="AA65" i="14"/>
  <c r="AB65" i="14" s="1"/>
  <c r="V65" i="14"/>
  <c r="W65" i="14" s="1"/>
  <c r="P65" i="14"/>
  <c r="Q65" i="14" s="1"/>
  <c r="K65" i="14"/>
  <c r="L65" i="14" s="1"/>
  <c r="F65" i="14"/>
  <c r="G65" i="14" s="1"/>
  <c r="AV64" i="14"/>
  <c r="AW64" i="14" s="1"/>
  <c r="AQ64" i="14"/>
  <c r="AR64" i="14" s="1"/>
  <c r="AL64" i="14"/>
  <c r="AM64" i="14" s="1"/>
  <c r="AF64" i="14"/>
  <c r="AG64" i="14" s="1"/>
  <c r="AA64" i="14"/>
  <c r="AB64" i="14" s="1"/>
  <c r="V64" i="14"/>
  <c r="W64" i="14" s="1"/>
  <c r="P64" i="14"/>
  <c r="Q64" i="14" s="1"/>
  <c r="K64" i="14"/>
  <c r="L64" i="14" s="1"/>
  <c r="F64" i="14"/>
  <c r="G64" i="14" s="1"/>
  <c r="AV63" i="14"/>
  <c r="AW63" i="14" s="1"/>
  <c r="AQ63" i="14"/>
  <c r="AR63" i="14" s="1"/>
  <c r="AL63" i="14"/>
  <c r="AM63" i="14" s="1"/>
  <c r="AF63" i="14"/>
  <c r="AG63" i="14" s="1"/>
  <c r="AA63" i="14"/>
  <c r="AB63" i="14" s="1"/>
  <c r="V63" i="14"/>
  <c r="W63" i="14" s="1"/>
  <c r="P63" i="14"/>
  <c r="Q63" i="14" s="1"/>
  <c r="K63" i="14"/>
  <c r="L63" i="14" s="1"/>
  <c r="F63" i="14"/>
  <c r="G63" i="14" s="1"/>
  <c r="AV62" i="14"/>
  <c r="AW62" i="14" s="1"/>
  <c r="AQ62" i="14"/>
  <c r="AR62" i="14" s="1"/>
  <c r="AL62" i="14"/>
  <c r="AM62" i="14" s="1"/>
  <c r="AF62" i="14"/>
  <c r="AG62" i="14" s="1"/>
  <c r="AA62" i="14"/>
  <c r="AB62" i="14" s="1"/>
  <c r="V62" i="14"/>
  <c r="W62" i="14" s="1"/>
  <c r="P62" i="14"/>
  <c r="Q62" i="14" s="1"/>
  <c r="K62" i="14"/>
  <c r="L62" i="14" s="1"/>
  <c r="F62" i="14"/>
  <c r="G62" i="14" s="1"/>
  <c r="AV61" i="14"/>
  <c r="AW61" i="14" s="1"/>
  <c r="AQ61" i="14"/>
  <c r="AR61" i="14" s="1"/>
  <c r="AL61" i="14"/>
  <c r="AM61" i="14" s="1"/>
  <c r="AF61" i="14"/>
  <c r="AG61" i="14" s="1"/>
  <c r="AA61" i="14"/>
  <c r="AB61" i="14" s="1"/>
  <c r="V61" i="14"/>
  <c r="W61" i="14" s="1"/>
  <c r="P61" i="14"/>
  <c r="Q61" i="14" s="1"/>
  <c r="K61" i="14"/>
  <c r="L61" i="14" s="1"/>
  <c r="F61" i="14"/>
  <c r="G61" i="14" s="1"/>
  <c r="AV60" i="14"/>
  <c r="AW60" i="14" s="1"/>
  <c r="AQ60" i="14"/>
  <c r="AR60" i="14" s="1"/>
  <c r="AL60" i="14"/>
  <c r="AM60" i="14" s="1"/>
  <c r="AF60" i="14"/>
  <c r="AG60" i="14" s="1"/>
  <c r="AA60" i="14"/>
  <c r="AB60" i="14" s="1"/>
  <c r="V60" i="14"/>
  <c r="W60" i="14" s="1"/>
  <c r="P60" i="14"/>
  <c r="Q60" i="14" s="1"/>
  <c r="K60" i="14"/>
  <c r="L60" i="14" s="1"/>
  <c r="F60" i="14"/>
  <c r="G60" i="14" s="1"/>
  <c r="AV59" i="14"/>
  <c r="AW59" i="14" s="1"/>
  <c r="AQ59" i="14"/>
  <c r="AR59" i="14" s="1"/>
  <c r="AL59" i="14"/>
  <c r="AM59" i="14" s="1"/>
  <c r="AF59" i="14"/>
  <c r="AG59" i="14" s="1"/>
  <c r="AA59" i="14"/>
  <c r="AB59" i="14" s="1"/>
  <c r="V59" i="14"/>
  <c r="W59" i="14" s="1"/>
  <c r="P59" i="14"/>
  <c r="Q59" i="14" s="1"/>
  <c r="K59" i="14"/>
  <c r="L59" i="14" s="1"/>
  <c r="F59" i="14"/>
  <c r="G59" i="14" s="1"/>
  <c r="AU57" i="14"/>
  <c r="AT57" i="14"/>
  <c r="AS57" i="14"/>
  <c r="AP57" i="14"/>
  <c r="AO57" i="14"/>
  <c r="AN57" i="14"/>
  <c r="AK57" i="14"/>
  <c r="AJ57" i="14"/>
  <c r="AI57" i="14"/>
  <c r="AE57" i="14"/>
  <c r="AD57" i="14"/>
  <c r="AC57" i="14"/>
  <c r="Z57" i="14"/>
  <c r="Y57" i="14"/>
  <c r="X57" i="14"/>
  <c r="U57" i="14"/>
  <c r="T57" i="14"/>
  <c r="S57" i="14"/>
  <c r="O57" i="14"/>
  <c r="M57" i="14"/>
  <c r="J57" i="14"/>
  <c r="H57" i="14"/>
  <c r="E57" i="14"/>
  <c r="D57" i="14"/>
  <c r="C57" i="14"/>
  <c r="G10" i="14"/>
  <c r="G9" i="14"/>
  <c r="V56" i="14" s="1"/>
  <c r="W56" i="14" s="1"/>
  <c r="G8" i="14"/>
  <c r="K55" i="14" s="1"/>
  <c r="L55" i="14" s="1"/>
  <c r="G5" i="14"/>
  <c r="H5" i="14" s="1"/>
  <c r="G4" i="14"/>
  <c r="H4" i="14" s="1"/>
  <c r="G3" i="14"/>
  <c r="H3" i="14" s="1"/>
  <c r="AA27" i="14" l="1"/>
  <c r="AB27" i="14" s="1"/>
  <c r="V52" i="14"/>
  <c r="W52" i="14" s="1"/>
  <c r="F31" i="14"/>
  <c r="G31" i="14" s="1"/>
  <c r="AF32" i="14"/>
  <c r="AG32" i="14" s="1"/>
  <c r="V22" i="14"/>
  <c r="W22" i="14" s="1"/>
  <c r="F44" i="14"/>
  <c r="G44" i="14" s="1"/>
  <c r="AQ45" i="14"/>
  <c r="AR45" i="14" s="1"/>
  <c r="H10" i="14"/>
  <c r="AV23" i="14"/>
  <c r="AW23" i="14" s="1"/>
  <c r="F29" i="14"/>
  <c r="G29" i="14" s="1"/>
  <c r="V34" i="14"/>
  <c r="W34" i="14" s="1"/>
  <c r="AA40" i="14"/>
  <c r="AB40" i="14" s="1"/>
  <c r="AF47" i="14"/>
  <c r="AG47" i="14" s="1"/>
  <c r="AL38" i="14"/>
  <c r="AM38" i="14" s="1"/>
  <c r="H8" i="14"/>
  <c r="AA25" i="14"/>
  <c r="AB25" i="14" s="1"/>
  <c r="AA29" i="14"/>
  <c r="AB29" i="14" s="1"/>
  <c r="K36" i="14"/>
  <c r="L36" i="14" s="1"/>
  <c r="P42" i="14"/>
  <c r="Q42" i="14" s="1"/>
  <c r="V49" i="14"/>
  <c r="W49" i="14" s="1"/>
  <c r="AV21" i="14"/>
  <c r="AW21" i="14" s="1"/>
  <c r="AV25" i="14"/>
  <c r="AW25" i="14" s="1"/>
  <c r="AQ50" i="14"/>
  <c r="AR50" i="14" s="1"/>
  <c r="AA56" i="14"/>
  <c r="AB56" i="14" s="1"/>
  <c r="AA55" i="14"/>
  <c r="AB55" i="14" s="1"/>
  <c r="AA54" i="14"/>
  <c r="AB54" i="14" s="1"/>
  <c r="AF56" i="14"/>
  <c r="AG56" i="14" s="1"/>
  <c r="V53" i="14"/>
  <c r="W53" i="14" s="1"/>
  <c r="AA52" i="14"/>
  <c r="AB52" i="14" s="1"/>
  <c r="AF51" i="14"/>
  <c r="AG51" i="14" s="1"/>
  <c r="V50" i="14"/>
  <c r="W50" i="14" s="1"/>
  <c r="AA49" i="14"/>
  <c r="AB49" i="14" s="1"/>
  <c r="AF48" i="14"/>
  <c r="AG48" i="14" s="1"/>
  <c r="V48" i="14"/>
  <c r="W48" i="14" s="1"/>
  <c r="AA47" i="14"/>
  <c r="AB47" i="14" s="1"/>
  <c r="AF46" i="14"/>
  <c r="AG46" i="14" s="1"/>
  <c r="V46" i="14"/>
  <c r="W46" i="14" s="1"/>
  <c r="AA45" i="14"/>
  <c r="AB45" i="14" s="1"/>
  <c r="AF44" i="14"/>
  <c r="AG44" i="14" s="1"/>
  <c r="V44" i="14"/>
  <c r="W44" i="14" s="1"/>
  <c r="AA43" i="14"/>
  <c r="AB43" i="14" s="1"/>
  <c r="AF42" i="14"/>
  <c r="AG42" i="14" s="1"/>
  <c r="V42" i="14"/>
  <c r="W42" i="14" s="1"/>
  <c r="AA41" i="14"/>
  <c r="AB41" i="14" s="1"/>
  <c r="AF40" i="14"/>
  <c r="AG40" i="14" s="1"/>
  <c r="V40" i="14"/>
  <c r="W40" i="14" s="1"/>
  <c r="AA39" i="14"/>
  <c r="AB39" i="14" s="1"/>
  <c r="AF38" i="14"/>
  <c r="AG38" i="14" s="1"/>
  <c r="V38" i="14"/>
  <c r="W38" i="14" s="1"/>
  <c r="AA37" i="14"/>
  <c r="AB37" i="14" s="1"/>
  <c r="AA36" i="14"/>
  <c r="AB36" i="14" s="1"/>
  <c r="AF35" i="14"/>
  <c r="AG35" i="14" s="1"/>
  <c r="V35" i="14"/>
  <c r="W35" i="14" s="1"/>
  <c r="AA34" i="14"/>
  <c r="AB34" i="14" s="1"/>
  <c r="AF33" i="14"/>
  <c r="AG33" i="14" s="1"/>
  <c r="V33" i="14"/>
  <c r="W33" i="14" s="1"/>
  <c r="AA32" i="14"/>
  <c r="AB32" i="14" s="1"/>
  <c r="AF31" i="14"/>
  <c r="AG31" i="14" s="1"/>
  <c r="V31" i="14"/>
  <c r="W31" i="14" s="1"/>
  <c r="AA30" i="14"/>
  <c r="AB30" i="14" s="1"/>
  <c r="AF29" i="14"/>
  <c r="AG29" i="14" s="1"/>
  <c r="V29" i="14"/>
  <c r="W29" i="14" s="1"/>
  <c r="AA28" i="14"/>
  <c r="AB28" i="14" s="1"/>
  <c r="AF27" i="14"/>
  <c r="AG27" i="14" s="1"/>
  <c r="V27" i="14"/>
  <c r="W27" i="14" s="1"/>
  <c r="AA26" i="14"/>
  <c r="AB26" i="14" s="1"/>
  <c r="AF25" i="14"/>
  <c r="AG25" i="14" s="1"/>
  <c r="V25" i="14"/>
  <c r="W25" i="14" s="1"/>
  <c r="AA24" i="14"/>
  <c r="AB24" i="14" s="1"/>
  <c r="AF23" i="14"/>
  <c r="AG23" i="14" s="1"/>
  <c r="V23" i="14"/>
  <c r="W23" i="14" s="1"/>
  <c r="AA22" i="14"/>
  <c r="AB22" i="14" s="1"/>
  <c r="AF21" i="14"/>
  <c r="AG21" i="14" s="1"/>
  <c r="V21" i="14"/>
  <c r="W21" i="14" s="1"/>
  <c r="AF54" i="14"/>
  <c r="AG54" i="14" s="1"/>
  <c r="AA53" i="14"/>
  <c r="AB53" i="14" s="1"/>
  <c r="AA51" i="14"/>
  <c r="AB51" i="14" s="1"/>
  <c r="AF49" i="14"/>
  <c r="AG49" i="14" s="1"/>
  <c r="V45" i="14"/>
  <c r="W45" i="14" s="1"/>
  <c r="AA44" i="14"/>
  <c r="AB44" i="14" s="1"/>
  <c r="AF43" i="14"/>
  <c r="AG43" i="14" s="1"/>
  <c r="V37" i="14"/>
  <c r="W37" i="14" s="1"/>
  <c r="AF36" i="14"/>
  <c r="AG36" i="14" s="1"/>
  <c r="AF55" i="14"/>
  <c r="AG55" i="14" s="1"/>
  <c r="V54" i="14"/>
  <c r="W54" i="14" s="1"/>
  <c r="AF52" i="14"/>
  <c r="AG52" i="14" s="1"/>
  <c r="AF50" i="14"/>
  <c r="AG50" i="14" s="1"/>
  <c r="V47" i="14"/>
  <c r="W47" i="14" s="1"/>
  <c r="AA46" i="14"/>
  <c r="AB46" i="14" s="1"/>
  <c r="AF45" i="14"/>
  <c r="AG45" i="14" s="1"/>
  <c r="V39" i="14"/>
  <c r="W39" i="14" s="1"/>
  <c r="AA38" i="14"/>
  <c r="AB38" i="14" s="1"/>
  <c r="AF37" i="14"/>
  <c r="AG37" i="14" s="1"/>
  <c r="V32" i="14"/>
  <c r="W32" i="14" s="1"/>
  <c r="AA31" i="14"/>
  <c r="AB31" i="14" s="1"/>
  <c r="AF30" i="14"/>
  <c r="AG30" i="14" s="1"/>
  <c r="V24" i="14"/>
  <c r="W24" i="14" s="1"/>
  <c r="AA23" i="14"/>
  <c r="AB23" i="14" s="1"/>
  <c r="AF22" i="14"/>
  <c r="AG22" i="14" s="1"/>
  <c r="V55" i="14"/>
  <c r="W55" i="14" s="1"/>
  <c r="V51" i="14"/>
  <c r="W51" i="14" s="1"/>
  <c r="F13" i="14"/>
  <c r="G13" i="14" s="1"/>
  <c r="P13" i="14"/>
  <c r="Q13" i="14" s="1"/>
  <c r="AA13" i="14"/>
  <c r="AB13" i="14" s="1"/>
  <c r="AL13" i="14"/>
  <c r="AM13" i="14" s="1"/>
  <c r="AV13" i="14"/>
  <c r="AW13" i="14" s="1"/>
  <c r="K14" i="14"/>
  <c r="L14" i="14" s="1"/>
  <c r="V14" i="14"/>
  <c r="W14" i="14" s="1"/>
  <c r="AF14" i="14"/>
  <c r="AG14" i="14" s="1"/>
  <c r="AQ14" i="14"/>
  <c r="AR14" i="14" s="1"/>
  <c r="F15" i="14"/>
  <c r="G15" i="14" s="1"/>
  <c r="P15" i="14"/>
  <c r="Q15" i="14" s="1"/>
  <c r="AA15" i="14"/>
  <c r="AB15" i="14" s="1"/>
  <c r="AL15" i="14"/>
  <c r="AM15" i="14" s="1"/>
  <c r="AV15" i="14"/>
  <c r="AW15" i="14" s="1"/>
  <c r="K16" i="14"/>
  <c r="L16" i="14" s="1"/>
  <c r="V16" i="14"/>
  <c r="W16" i="14" s="1"/>
  <c r="AF16" i="14"/>
  <c r="AG16" i="14" s="1"/>
  <c r="AQ16" i="14"/>
  <c r="AR16" i="14" s="1"/>
  <c r="F17" i="14"/>
  <c r="G17" i="14" s="1"/>
  <c r="P17" i="14"/>
  <c r="Q17" i="14" s="1"/>
  <c r="AA17" i="14"/>
  <c r="AB17" i="14" s="1"/>
  <c r="AL17" i="14"/>
  <c r="AM17" i="14" s="1"/>
  <c r="AV17" i="14"/>
  <c r="AW17" i="14" s="1"/>
  <c r="K18" i="14"/>
  <c r="L18" i="14" s="1"/>
  <c r="V18" i="14"/>
  <c r="W18" i="14" s="1"/>
  <c r="AF18" i="14"/>
  <c r="AG18" i="14" s="1"/>
  <c r="AQ18" i="14"/>
  <c r="AR18" i="14" s="1"/>
  <c r="F19" i="14"/>
  <c r="G19" i="14" s="1"/>
  <c r="P19" i="14"/>
  <c r="Q19" i="14" s="1"/>
  <c r="AA19" i="14"/>
  <c r="AB19" i="14" s="1"/>
  <c r="AL19" i="14"/>
  <c r="AM19" i="14" s="1"/>
  <c r="AV19" i="14"/>
  <c r="AW19" i="14" s="1"/>
  <c r="K20" i="14"/>
  <c r="L20" i="14" s="1"/>
  <c r="V20" i="14"/>
  <c r="W20" i="14" s="1"/>
  <c r="AF20" i="14"/>
  <c r="AG20" i="14" s="1"/>
  <c r="AQ20" i="14"/>
  <c r="AR20" i="14" s="1"/>
  <c r="P21" i="14"/>
  <c r="Q21" i="14" s="1"/>
  <c r="AQ22" i="14"/>
  <c r="AR22" i="14" s="1"/>
  <c r="P23" i="14"/>
  <c r="Q23" i="14" s="1"/>
  <c r="AQ24" i="14"/>
  <c r="AR24" i="14" s="1"/>
  <c r="V26" i="14"/>
  <c r="W26" i="14" s="1"/>
  <c r="AQ26" i="14"/>
  <c r="AR26" i="14" s="1"/>
  <c r="V28" i="14"/>
  <c r="W28" i="14" s="1"/>
  <c r="AV29" i="14"/>
  <c r="AW29" i="14" s="1"/>
  <c r="V30" i="14"/>
  <c r="W30" i="14" s="1"/>
  <c r="AV31" i="14"/>
  <c r="AW31" i="14" s="1"/>
  <c r="AQ32" i="14"/>
  <c r="AR32" i="14" s="1"/>
  <c r="AF34" i="14"/>
  <c r="AG34" i="14" s="1"/>
  <c r="V36" i="14"/>
  <c r="W36" i="14" s="1"/>
  <c r="K37" i="14"/>
  <c r="L37" i="14" s="1"/>
  <c r="AV38" i="14"/>
  <c r="AW38" i="14" s="1"/>
  <c r="AL40" i="14"/>
  <c r="AM40" i="14" s="1"/>
  <c r="AA42" i="14"/>
  <c r="AB42" i="14" s="1"/>
  <c r="P44" i="14"/>
  <c r="Q44" i="14" s="1"/>
  <c r="F46" i="14"/>
  <c r="G46" i="14" s="1"/>
  <c r="AQ47" i="14"/>
  <c r="AR47" i="14" s="1"/>
  <c r="AQ52" i="14"/>
  <c r="AR52" i="14" s="1"/>
  <c r="AQ54" i="14"/>
  <c r="AR54" i="14" s="1"/>
  <c r="H9" i="14"/>
  <c r="F21" i="14"/>
  <c r="G21" i="14" s="1"/>
  <c r="K22" i="14"/>
  <c r="L22" i="14" s="1"/>
  <c r="AL23" i="14"/>
  <c r="AM23" i="14" s="1"/>
  <c r="K24" i="14"/>
  <c r="L24" i="14" s="1"/>
  <c r="AL25" i="14"/>
  <c r="AM25" i="14" s="1"/>
  <c r="P27" i="14"/>
  <c r="Q27" i="14" s="1"/>
  <c r="AL27" i="14"/>
  <c r="AM27" i="14" s="1"/>
  <c r="P29" i="14"/>
  <c r="Q29" i="14" s="1"/>
  <c r="AQ30" i="14"/>
  <c r="AR30" i="14" s="1"/>
  <c r="P31" i="14"/>
  <c r="Q31" i="14" s="1"/>
  <c r="AA33" i="14"/>
  <c r="AB33" i="14" s="1"/>
  <c r="P35" i="14"/>
  <c r="Q35" i="14" s="1"/>
  <c r="AQ37" i="14"/>
  <c r="AR37" i="14" s="1"/>
  <c r="AF39" i="14"/>
  <c r="AG39" i="14" s="1"/>
  <c r="V41" i="14"/>
  <c r="W41" i="14" s="1"/>
  <c r="K43" i="14"/>
  <c r="L43" i="14" s="1"/>
  <c r="AV44" i="14"/>
  <c r="AW44" i="14" s="1"/>
  <c r="AL46" i="14"/>
  <c r="AM46" i="14" s="1"/>
  <c r="AA48" i="14"/>
  <c r="AB48" i="14" s="1"/>
  <c r="F50" i="14"/>
  <c r="G50" i="14" s="1"/>
  <c r="P56" i="14"/>
  <c r="Q56" i="14" s="1"/>
  <c r="F56" i="14"/>
  <c r="G56" i="14" s="1"/>
  <c r="P55" i="14"/>
  <c r="Q55" i="14" s="1"/>
  <c r="F55" i="14"/>
  <c r="G55" i="14" s="1"/>
  <c r="P54" i="14"/>
  <c r="Q54" i="14" s="1"/>
  <c r="F54" i="14"/>
  <c r="G54" i="14" s="1"/>
  <c r="K54" i="14"/>
  <c r="L54" i="14" s="1"/>
  <c r="F53" i="14"/>
  <c r="G53" i="14" s="1"/>
  <c r="K52" i="14"/>
  <c r="L52" i="14" s="1"/>
  <c r="P51" i="14"/>
  <c r="Q51" i="14" s="1"/>
  <c r="P49" i="14"/>
  <c r="Q49" i="14" s="1"/>
  <c r="F49" i="14"/>
  <c r="G49" i="14" s="1"/>
  <c r="K48" i="14"/>
  <c r="L48" i="14" s="1"/>
  <c r="P47" i="14"/>
  <c r="Q47" i="14" s="1"/>
  <c r="F47" i="14"/>
  <c r="G47" i="14" s="1"/>
  <c r="K46" i="14"/>
  <c r="L46" i="14" s="1"/>
  <c r="P45" i="14"/>
  <c r="Q45" i="14" s="1"/>
  <c r="F45" i="14"/>
  <c r="G45" i="14" s="1"/>
  <c r="K44" i="14"/>
  <c r="L44" i="14" s="1"/>
  <c r="P43" i="14"/>
  <c r="Q43" i="14" s="1"/>
  <c r="F43" i="14"/>
  <c r="G43" i="14" s="1"/>
  <c r="K42" i="14"/>
  <c r="L42" i="14" s="1"/>
  <c r="P41" i="14"/>
  <c r="Q41" i="14" s="1"/>
  <c r="F41" i="14"/>
  <c r="G41" i="14" s="1"/>
  <c r="K40" i="14"/>
  <c r="L40" i="14" s="1"/>
  <c r="P39" i="14"/>
  <c r="Q39" i="14" s="1"/>
  <c r="F39" i="14"/>
  <c r="G39" i="14" s="1"/>
  <c r="K38" i="14"/>
  <c r="L38" i="14" s="1"/>
  <c r="P37" i="14"/>
  <c r="Q37" i="14" s="1"/>
  <c r="F37" i="14"/>
  <c r="G37" i="14" s="1"/>
  <c r="P36" i="14"/>
  <c r="Q36" i="14" s="1"/>
  <c r="F36" i="14"/>
  <c r="G36" i="14" s="1"/>
  <c r="K35" i="14"/>
  <c r="L35" i="14" s="1"/>
  <c r="P34" i="14"/>
  <c r="Q34" i="14" s="1"/>
  <c r="F34" i="14"/>
  <c r="G34" i="14" s="1"/>
  <c r="K33" i="14"/>
  <c r="L33" i="14" s="1"/>
  <c r="P32" i="14"/>
  <c r="Q32" i="14" s="1"/>
  <c r="F32" i="14"/>
  <c r="G32" i="14" s="1"/>
  <c r="K31" i="14"/>
  <c r="L31" i="14" s="1"/>
  <c r="P30" i="14"/>
  <c r="Q30" i="14" s="1"/>
  <c r="F30" i="14"/>
  <c r="G30" i="14" s="1"/>
  <c r="K29" i="14"/>
  <c r="L29" i="14" s="1"/>
  <c r="P28" i="14"/>
  <c r="Q28" i="14" s="1"/>
  <c r="F28" i="14"/>
  <c r="G28" i="14" s="1"/>
  <c r="K27" i="14"/>
  <c r="L27" i="14" s="1"/>
  <c r="P26" i="14"/>
  <c r="Q26" i="14" s="1"/>
  <c r="F26" i="14"/>
  <c r="G26" i="14" s="1"/>
  <c r="K25" i="14"/>
  <c r="L25" i="14" s="1"/>
  <c r="P24" i="14"/>
  <c r="Q24" i="14" s="1"/>
  <c r="F24" i="14"/>
  <c r="G24" i="14" s="1"/>
  <c r="K23" i="14"/>
  <c r="L23" i="14" s="1"/>
  <c r="P22" i="14"/>
  <c r="Q22" i="14" s="1"/>
  <c r="F22" i="14"/>
  <c r="G22" i="14" s="1"/>
  <c r="K21" i="14"/>
  <c r="L21" i="14" s="1"/>
  <c r="K56" i="14"/>
  <c r="L56" i="14" s="1"/>
  <c r="K53" i="14"/>
  <c r="L53" i="14" s="1"/>
  <c r="K51" i="14"/>
  <c r="L51" i="14" s="1"/>
  <c r="F48" i="14"/>
  <c r="G48" i="14" s="1"/>
  <c r="K47" i="14"/>
  <c r="L47" i="14" s="1"/>
  <c r="P46" i="14"/>
  <c r="Q46" i="14" s="1"/>
  <c r="F40" i="14"/>
  <c r="G40" i="14" s="1"/>
  <c r="K39" i="14"/>
  <c r="L39" i="14" s="1"/>
  <c r="P38" i="14"/>
  <c r="Q38" i="14" s="1"/>
  <c r="F33" i="14"/>
  <c r="G33" i="14" s="1"/>
  <c r="P52" i="14"/>
  <c r="Q52" i="14" s="1"/>
  <c r="F51" i="14"/>
  <c r="G51" i="14" s="1"/>
  <c r="P50" i="14"/>
  <c r="Q50" i="14" s="1"/>
  <c r="K49" i="14"/>
  <c r="L49" i="14" s="1"/>
  <c r="P48" i="14"/>
  <c r="Q48" i="14" s="1"/>
  <c r="F42" i="14"/>
  <c r="G42" i="14" s="1"/>
  <c r="K41" i="14"/>
  <c r="L41" i="14" s="1"/>
  <c r="P40" i="14"/>
  <c r="Q40" i="14" s="1"/>
  <c r="F35" i="14"/>
  <c r="G35" i="14" s="1"/>
  <c r="K34" i="14"/>
  <c r="L34" i="14" s="1"/>
  <c r="P33" i="14"/>
  <c r="Q33" i="14" s="1"/>
  <c r="F27" i="14"/>
  <c r="G27" i="14" s="1"/>
  <c r="K26" i="14"/>
  <c r="L26" i="14" s="1"/>
  <c r="P25" i="14"/>
  <c r="Q25" i="14" s="1"/>
  <c r="P53" i="14"/>
  <c r="Q53" i="14" s="1"/>
  <c r="K50" i="14"/>
  <c r="L50" i="14" s="1"/>
  <c r="AV56" i="14"/>
  <c r="AW56" i="14" s="1"/>
  <c r="AL56" i="14"/>
  <c r="AM56" i="14" s="1"/>
  <c r="AV55" i="14"/>
  <c r="AW55" i="14" s="1"/>
  <c r="AL55" i="14"/>
  <c r="AM55" i="14" s="1"/>
  <c r="AV54" i="14"/>
  <c r="AW54" i="14" s="1"/>
  <c r="AL54" i="14"/>
  <c r="AM54" i="14" s="1"/>
  <c r="AQ55" i="14"/>
  <c r="AR55" i="14" s="1"/>
  <c r="AL53" i="14"/>
  <c r="AM53" i="14" s="1"/>
  <c r="AL50" i="14"/>
  <c r="AM50" i="14" s="1"/>
  <c r="AQ49" i="14"/>
  <c r="AR49" i="14" s="1"/>
  <c r="AQ48" i="14"/>
  <c r="AR48" i="14" s="1"/>
  <c r="AV47" i="14"/>
  <c r="AW47" i="14" s="1"/>
  <c r="AL47" i="14"/>
  <c r="AM47" i="14" s="1"/>
  <c r="AQ46" i="14"/>
  <c r="AR46" i="14" s="1"/>
  <c r="AV45" i="14"/>
  <c r="AW45" i="14" s="1"/>
  <c r="AL45" i="14"/>
  <c r="AM45" i="14" s="1"/>
  <c r="AQ44" i="14"/>
  <c r="AR44" i="14" s="1"/>
  <c r="AV43" i="14"/>
  <c r="AW43" i="14" s="1"/>
  <c r="AL43" i="14"/>
  <c r="AM43" i="14" s="1"/>
  <c r="AQ42" i="14"/>
  <c r="AR42" i="14" s="1"/>
  <c r="AV41" i="14"/>
  <c r="AW41" i="14" s="1"/>
  <c r="AL41" i="14"/>
  <c r="AM41" i="14" s="1"/>
  <c r="AQ40" i="14"/>
  <c r="AR40" i="14" s="1"/>
  <c r="AV39" i="14"/>
  <c r="AW39" i="14" s="1"/>
  <c r="AL39" i="14"/>
  <c r="AM39" i="14" s="1"/>
  <c r="AQ38" i="14"/>
  <c r="AR38" i="14" s="1"/>
  <c r="AV37" i="14"/>
  <c r="AW37" i="14" s="1"/>
  <c r="AL37" i="14"/>
  <c r="AM37" i="14" s="1"/>
  <c r="AV36" i="14"/>
  <c r="AW36" i="14" s="1"/>
  <c r="AL36" i="14"/>
  <c r="AM36" i="14" s="1"/>
  <c r="AQ35" i="14"/>
  <c r="AR35" i="14" s="1"/>
  <c r="AV34" i="14"/>
  <c r="AW34" i="14" s="1"/>
  <c r="AL34" i="14"/>
  <c r="AM34" i="14" s="1"/>
  <c r="AQ33" i="14"/>
  <c r="AR33" i="14" s="1"/>
  <c r="AV32" i="14"/>
  <c r="AW32" i="14" s="1"/>
  <c r="AL32" i="14"/>
  <c r="AM32" i="14" s="1"/>
  <c r="AQ31" i="14"/>
  <c r="AR31" i="14" s="1"/>
  <c r="AV30" i="14"/>
  <c r="AW30" i="14" s="1"/>
  <c r="AL30" i="14"/>
  <c r="AM30" i="14" s="1"/>
  <c r="AQ29" i="14"/>
  <c r="AR29" i="14" s="1"/>
  <c r="AV28" i="14"/>
  <c r="AW28" i="14" s="1"/>
  <c r="AL28" i="14"/>
  <c r="AM28" i="14" s="1"/>
  <c r="AQ27" i="14"/>
  <c r="AR27" i="14" s="1"/>
  <c r="AV26" i="14"/>
  <c r="AW26" i="14" s="1"/>
  <c r="AL26" i="14"/>
  <c r="AM26" i="14" s="1"/>
  <c r="AQ25" i="14"/>
  <c r="AR25" i="14" s="1"/>
  <c r="AV24" i="14"/>
  <c r="AW24" i="14" s="1"/>
  <c r="AL24" i="14"/>
  <c r="AM24" i="14" s="1"/>
  <c r="AQ23" i="14"/>
  <c r="AR23" i="14" s="1"/>
  <c r="AV22" i="14"/>
  <c r="AW22" i="14" s="1"/>
  <c r="AL22" i="14"/>
  <c r="AM22" i="14" s="1"/>
  <c r="AQ21" i="14"/>
  <c r="AR21" i="14" s="1"/>
  <c r="AL52" i="14"/>
  <c r="AM52" i="14" s="1"/>
  <c r="AV51" i="14"/>
  <c r="AW51" i="14" s="1"/>
  <c r="AV49" i="14"/>
  <c r="AW49" i="14" s="1"/>
  <c r="AV48" i="14"/>
  <c r="AW48" i="14" s="1"/>
  <c r="AL42" i="14"/>
  <c r="AM42" i="14" s="1"/>
  <c r="AQ41" i="14"/>
  <c r="AR41" i="14" s="1"/>
  <c r="AV40" i="14"/>
  <c r="AW40" i="14" s="1"/>
  <c r="AL35" i="14"/>
  <c r="AM35" i="14" s="1"/>
  <c r="AQ34" i="14"/>
  <c r="AR34" i="14" s="1"/>
  <c r="AV33" i="14"/>
  <c r="AW33" i="14" s="1"/>
  <c r="AV53" i="14"/>
  <c r="AW53" i="14" s="1"/>
  <c r="AQ51" i="14"/>
  <c r="AR51" i="14" s="1"/>
  <c r="AL44" i="14"/>
  <c r="AM44" i="14" s="1"/>
  <c r="AQ43" i="14"/>
  <c r="AR43" i="14" s="1"/>
  <c r="AV42" i="14"/>
  <c r="AW42" i="14" s="1"/>
  <c r="AQ36" i="14"/>
  <c r="AR36" i="14" s="1"/>
  <c r="AV35" i="14"/>
  <c r="AW35" i="14" s="1"/>
  <c r="AL29" i="14"/>
  <c r="AM29" i="14" s="1"/>
  <c r="AQ28" i="14"/>
  <c r="AR28" i="14" s="1"/>
  <c r="AV27" i="14"/>
  <c r="AW27" i="14" s="1"/>
  <c r="AL21" i="14"/>
  <c r="AM21" i="14" s="1"/>
  <c r="AQ56" i="14"/>
  <c r="AR56" i="14" s="1"/>
  <c r="AQ53" i="14"/>
  <c r="AR53" i="14" s="1"/>
  <c r="AV52" i="14"/>
  <c r="AW52" i="14" s="1"/>
  <c r="AL51" i="14"/>
  <c r="AM51" i="14" s="1"/>
  <c r="AV50" i="14"/>
  <c r="AW50" i="14" s="1"/>
  <c r="AL49" i="14"/>
  <c r="AM49" i="14" s="1"/>
  <c r="K13" i="14"/>
  <c r="L13" i="14" s="1"/>
  <c r="V13" i="14"/>
  <c r="W13" i="14" s="1"/>
  <c r="AF13" i="14"/>
  <c r="AG13" i="14" s="1"/>
  <c r="AQ13" i="14"/>
  <c r="AR13" i="14" s="1"/>
  <c r="F14" i="14"/>
  <c r="G14" i="14" s="1"/>
  <c r="P14" i="14"/>
  <c r="Q14" i="14" s="1"/>
  <c r="AA14" i="14"/>
  <c r="AB14" i="14" s="1"/>
  <c r="AL14" i="14"/>
  <c r="AM14" i="14" s="1"/>
  <c r="AV14" i="14"/>
  <c r="AW14" i="14" s="1"/>
  <c r="K15" i="14"/>
  <c r="L15" i="14" s="1"/>
  <c r="V15" i="14"/>
  <c r="W15" i="14" s="1"/>
  <c r="AF15" i="14"/>
  <c r="AG15" i="14" s="1"/>
  <c r="AQ15" i="14"/>
  <c r="AR15" i="14" s="1"/>
  <c r="F16" i="14"/>
  <c r="G16" i="14" s="1"/>
  <c r="P16" i="14"/>
  <c r="Q16" i="14" s="1"/>
  <c r="AA16" i="14"/>
  <c r="AB16" i="14" s="1"/>
  <c r="AL16" i="14"/>
  <c r="AM16" i="14" s="1"/>
  <c r="AV16" i="14"/>
  <c r="AW16" i="14" s="1"/>
  <c r="K17" i="14"/>
  <c r="L17" i="14" s="1"/>
  <c r="V17" i="14"/>
  <c r="W17" i="14" s="1"/>
  <c r="AF17" i="14"/>
  <c r="AG17" i="14" s="1"/>
  <c r="AQ17" i="14"/>
  <c r="AR17" i="14" s="1"/>
  <c r="F18" i="14"/>
  <c r="G18" i="14" s="1"/>
  <c r="P18" i="14"/>
  <c r="Q18" i="14" s="1"/>
  <c r="AA18" i="14"/>
  <c r="AB18" i="14" s="1"/>
  <c r="AL18" i="14"/>
  <c r="AM18" i="14" s="1"/>
  <c r="AV18" i="14"/>
  <c r="AW18" i="14" s="1"/>
  <c r="K19" i="14"/>
  <c r="L19" i="14" s="1"/>
  <c r="V19" i="14"/>
  <c r="W19" i="14" s="1"/>
  <c r="AF19" i="14"/>
  <c r="AG19" i="14" s="1"/>
  <c r="AQ19" i="14"/>
  <c r="AR19" i="14" s="1"/>
  <c r="F20" i="14"/>
  <c r="G20" i="14" s="1"/>
  <c r="P20" i="14"/>
  <c r="Q20" i="14" s="1"/>
  <c r="AA20" i="14"/>
  <c r="AB20" i="14" s="1"/>
  <c r="AL20" i="14"/>
  <c r="AM20" i="14" s="1"/>
  <c r="AV20" i="14"/>
  <c r="AW20" i="14" s="1"/>
  <c r="AA21" i="14"/>
  <c r="AB21" i="14" s="1"/>
  <c r="F23" i="14"/>
  <c r="G23" i="14" s="1"/>
  <c r="AF24" i="14"/>
  <c r="AG24" i="14" s="1"/>
  <c r="F25" i="14"/>
  <c r="G25" i="14" s="1"/>
  <c r="AF26" i="14"/>
  <c r="AG26" i="14" s="1"/>
  <c r="K28" i="14"/>
  <c r="L28" i="14" s="1"/>
  <c r="AF28" i="14"/>
  <c r="AG28" i="14" s="1"/>
  <c r="K30" i="14"/>
  <c r="L30" i="14" s="1"/>
  <c r="AL31" i="14"/>
  <c r="AM31" i="14" s="1"/>
  <c r="K32" i="14"/>
  <c r="L32" i="14" s="1"/>
  <c r="AL33" i="14"/>
  <c r="AM33" i="14" s="1"/>
  <c r="AA35" i="14"/>
  <c r="AB35" i="14" s="1"/>
  <c r="F38" i="14"/>
  <c r="G38" i="14" s="1"/>
  <c r="AQ39" i="14"/>
  <c r="AR39" i="14" s="1"/>
  <c r="AF41" i="14"/>
  <c r="AG41" i="14" s="1"/>
  <c r="V43" i="14"/>
  <c r="W43" i="14" s="1"/>
  <c r="K45" i="14"/>
  <c r="L45" i="14" s="1"/>
  <c r="AV46" i="14"/>
  <c r="AW46" i="14" s="1"/>
  <c r="AL48" i="14"/>
  <c r="AM48" i="14" s="1"/>
  <c r="AA50" i="14"/>
  <c r="AB50" i="14" s="1"/>
  <c r="F52" i="14"/>
  <c r="G52" i="14" s="1"/>
  <c r="AF53" i="14"/>
  <c r="AG53" i="14" s="1"/>
  <c r="W210" i="14" l="1"/>
  <c r="AM210" i="14"/>
  <c r="L210" i="14"/>
  <c r="L211" i="14" s="1"/>
  <c r="AB210" i="14"/>
  <c r="AB211" i="14" s="1"/>
  <c r="AR210" i="14"/>
  <c r="AR211" i="14" s="1"/>
  <c r="Q210" i="14"/>
  <c r="Q211" i="14" s="1"/>
  <c r="AG210" i="14"/>
  <c r="AG211" i="14" s="1"/>
  <c r="AW210" i="14"/>
  <c r="AW211" i="14" s="1"/>
  <c r="G210" i="14"/>
</calcChain>
</file>

<file path=xl/sharedStrings.xml><?xml version="1.0" encoding="utf-8"?>
<sst xmlns="http://schemas.openxmlformats.org/spreadsheetml/2006/main" count="6661" uniqueCount="519">
  <si>
    <t>기본 낚싯대</t>
    <phoneticPr fontId="1" type="noConversion"/>
  </si>
  <si>
    <t>2단계 낚싯대</t>
    <phoneticPr fontId="1" type="noConversion"/>
  </si>
  <si>
    <t>3단계 낚싯대</t>
    <phoneticPr fontId="1" type="noConversion"/>
  </si>
  <si>
    <t>낚싯대 이름</t>
    <phoneticPr fontId="1" type="noConversion"/>
  </si>
  <si>
    <t>자동 낚시 시 성공 확률</t>
    <phoneticPr fontId="1" type="noConversion"/>
  </si>
  <si>
    <t>2단계 미끼</t>
    <phoneticPr fontId="1" type="noConversion"/>
  </si>
  <si>
    <t>100 Mpoint</t>
  </si>
  <si>
    <t>100 Mpoint</t>
    <phoneticPr fontId="1" type="noConversion"/>
  </si>
  <si>
    <t>500 Mpoint</t>
    <phoneticPr fontId="1" type="noConversion"/>
  </si>
  <si>
    <t>1000 Mpoint</t>
    <phoneticPr fontId="1" type="noConversion"/>
  </si>
  <si>
    <t>5000 Mpoint</t>
    <phoneticPr fontId="1" type="noConversion"/>
  </si>
  <si>
    <t>망원경 1회 (2배)</t>
  </si>
  <si>
    <t>망원경 3회 (2배)</t>
    <phoneticPr fontId="1" type="noConversion"/>
  </si>
  <si>
    <t>망원경 1회 (3배)</t>
    <phoneticPr fontId="1" type="noConversion"/>
  </si>
  <si>
    <t>망원경 3회 (3배)</t>
    <phoneticPr fontId="1" type="noConversion"/>
  </si>
  <si>
    <t>인비져블 레벨 1일</t>
  </si>
  <si>
    <t>인비져블 레벨 1일</t>
    <phoneticPr fontId="1" type="noConversion"/>
  </si>
  <si>
    <t>포춘쿠키</t>
  </si>
  <si>
    <t>망원경 1회 (5배)</t>
    <phoneticPr fontId="1" type="noConversion"/>
  </si>
  <si>
    <t>망원경 3회 (5배)</t>
    <phoneticPr fontId="1" type="noConversion"/>
  </si>
  <si>
    <t>솔플의 즐거움 1회</t>
  </si>
  <si>
    <t>개 껌</t>
  </si>
  <si>
    <t>일반 진화석</t>
  </si>
  <si>
    <t>일반 화분</t>
    <phoneticPr fontId="1" type="noConversion"/>
  </si>
  <si>
    <t>1성 펫 분양권</t>
    <phoneticPr fontId="1" type="noConversion"/>
  </si>
  <si>
    <t>붕어</t>
    <phoneticPr fontId="1" type="noConversion"/>
  </si>
  <si>
    <t>송사리</t>
    <phoneticPr fontId="1" type="noConversion"/>
  </si>
  <si>
    <t>기본 낚시대</t>
    <phoneticPr fontId="1" type="noConversion"/>
  </si>
  <si>
    <t>2단계 낚시대</t>
    <phoneticPr fontId="1" type="noConversion"/>
  </si>
  <si>
    <t>3단계 낚시대</t>
    <phoneticPr fontId="1" type="noConversion"/>
  </si>
  <si>
    <t>기본 미끼</t>
    <phoneticPr fontId="1" type="noConversion"/>
  </si>
  <si>
    <t>3단계 미끼</t>
    <phoneticPr fontId="1" type="noConversion"/>
  </si>
  <si>
    <t>종류</t>
    <phoneticPr fontId="1" type="noConversion"/>
  </si>
  <si>
    <t>가격</t>
    <phoneticPr fontId="1" type="noConversion"/>
  </si>
  <si>
    <t>기본 제공</t>
    <phoneticPr fontId="1" type="noConversion"/>
  </si>
  <si>
    <t>1일 7 캔디</t>
    <phoneticPr fontId="1" type="noConversion"/>
  </si>
  <si>
    <t>1일 12 캔디</t>
    <phoneticPr fontId="1" type="noConversion"/>
  </si>
  <si>
    <t>100개당 5000 엠포인트</t>
    <phoneticPr fontId="1" type="noConversion"/>
  </si>
  <si>
    <t>50 Mpoint</t>
    <phoneticPr fontId="1" type="noConversion"/>
  </si>
  <si>
    <t>80 Mpoint</t>
    <phoneticPr fontId="1" type="noConversion"/>
  </si>
  <si>
    <t>150 Mpoint</t>
    <phoneticPr fontId="1" type="noConversion"/>
  </si>
  <si>
    <t>200 Mpoint</t>
    <phoneticPr fontId="1" type="noConversion"/>
  </si>
  <si>
    <t>250 Mpoint</t>
    <phoneticPr fontId="1" type="noConversion"/>
  </si>
  <si>
    <t>300 Mpoint</t>
    <phoneticPr fontId="1" type="noConversion"/>
  </si>
  <si>
    <t>400 Mpoint</t>
    <phoneticPr fontId="1" type="noConversion"/>
  </si>
  <si>
    <t>일반 전광판 1회</t>
    <phoneticPr fontId="1" type="noConversion"/>
  </si>
  <si>
    <t>600 Mpoint</t>
    <phoneticPr fontId="1" type="noConversion"/>
  </si>
  <si>
    <t>700 Mpoint</t>
    <phoneticPr fontId="1" type="noConversion"/>
  </si>
  <si>
    <t>800 Mpoint</t>
    <phoneticPr fontId="1" type="noConversion"/>
  </si>
  <si>
    <t>900 Mpoint</t>
    <phoneticPr fontId="1" type="noConversion"/>
  </si>
  <si>
    <t>기본 씨앗 랜덤 박스</t>
    <phoneticPr fontId="1" type="noConversion"/>
  </si>
  <si>
    <t>햇살 씨앗 랜덤 박스</t>
    <phoneticPr fontId="1" type="noConversion"/>
  </si>
  <si>
    <t>1500 Mpoint</t>
    <phoneticPr fontId="1" type="noConversion"/>
  </si>
  <si>
    <t>3000 Mpoint</t>
    <phoneticPr fontId="1" type="noConversion"/>
  </si>
  <si>
    <t>2성 펫 분양권</t>
    <phoneticPr fontId="1" type="noConversion"/>
  </si>
  <si>
    <t>홈가든 1 캔디</t>
    <phoneticPr fontId="1" type="noConversion"/>
  </si>
  <si>
    <t>일반 진화석 2개</t>
    <phoneticPr fontId="1" type="noConversion"/>
  </si>
  <si>
    <t>축하 전광판 1회</t>
    <phoneticPr fontId="1" type="noConversion"/>
  </si>
  <si>
    <t>고백 전광판 1회</t>
    <phoneticPr fontId="1" type="noConversion"/>
  </si>
  <si>
    <t>1200 Mpoint</t>
    <phoneticPr fontId="1" type="noConversion"/>
  </si>
  <si>
    <t>1600 Mpoint</t>
    <phoneticPr fontId="1" type="noConversion"/>
  </si>
  <si>
    <t>1800 Mpoint</t>
    <phoneticPr fontId="1" type="noConversion"/>
  </si>
  <si>
    <t>개 껌 2개</t>
    <phoneticPr fontId="1" type="noConversion"/>
  </si>
  <si>
    <t>개 껌 3개</t>
    <phoneticPr fontId="1" type="noConversion"/>
  </si>
  <si>
    <t>망원경 5회 (2배)</t>
    <phoneticPr fontId="1" type="noConversion"/>
  </si>
  <si>
    <t>엠포인트 획득 증가(50%) 1회</t>
    <phoneticPr fontId="1" type="noConversion"/>
  </si>
  <si>
    <t>경험치 획득 증가(50%) 1회</t>
    <phoneticPr fontId="1" type="noConversion"/>
  </si>
  <si>
    <t>일반 전광판 3회</t>
    <phoneticPr fontId="1" type="noConversion"/>
  </si>
  <si>
    <t>경험치 획득 증가(100%) 1회</t>
    <phoneticPr fontId="1" type="noConversion"/>
  </si>
  <si>
    <t>일반 진화석 1개</t>
    <phoneticPr fontId="1" type="noConversion"/>
  </si>
  <si>
    <t>제련된 진화석 1개</t>
  </si>
  <si>
    <t>일정 초기화 (엠포인트)</t>
  </si>
  <si>
    <t>P/A 비율 초기화</t>
  </si>
  <si>
    <t>햇살 씨앗 랜덤 박스</t>
  </si>
  <si>
    <t>솔플의 즐거움 1회</t>
    <phoneticPr fontId="1" type="noConversion"/>
  </si>
  <si>
    <t>축하 전광판 1회</t>
  </si>
  <si>
    <t>고백 전광판 1회</t>
  </si>
  <si>
    <t>2성 펫 분양권</t>
  </si>
  <si>
    <t>영양제 1개</t>
    <phoneticPr fontId="1" type="noConversion"/>
  </si>
  <si>
    <t>개사료 1개</t>
  </si>
  <si>
    <t>개사료 2개</t>
  </si>
  <si>
    <t>엔틱 전광판 1회</t>
    <phoneticPr fontId="1" type="noConversion"/>
  </si>
  <si>
    <t>기본 미끼 보상 리스트</t>
    <phoneticPr fontId="1" type="noConversion"/>
  </si>
  <si>
    <t>2단계 미끼 보상 리스트</t>
    <phoneticPr fontId="1" type="noConversion"/>
  </si>
  <si>
    <t>3단계 미끼 보상 리스트</t>
    <phoneticPr fontId="1" type="noConversion"/>
  </si>
  <si>
    <t>2000 Mpoint</t>
    <phoneticPr fontId="1" type="noConversion"/>
  </si>
  <si>
    <t>2500 Mpoint</t>
    <phoneticPr fontId="1" type="noConversion"/>
  </si>
  <si>
    <t>망원경 5회 (5배)</t>
    <phoneticPr fontId="1" type="noConversion"/>
  </si>
  <si>
    <t>블링블링 전광판 1회</t>
    <phoneticPr fontId="1" type="noConversion"/>
  </si>
  <si>
    <t>개사료 1개</t>
    <phoneticPr fontId="1" type="noConversion"/>
  </si>
  <si>
    <t>제련된 진화석 3개</t>
    <phoneticPr fontId="1" type="noConversion"/>
  </si>
  <si>
    <t>일정 초기화 (엠포인트)</t>
    <phoneticPr fontId="1" type="noConversion"/>
  </si>
  <si>
    <t>1400 Mpoint</t>
    <phoneticPr fontId="1" type="noConversion"/>
  </si>
  <si>
    <t>망원경 5회 (3배)</t>
    <phoneticPr fontId="1" type="noConversion"/>
  </si>
  <si>
    <t>영양제 2개</t>
    <phoneticPr fontId="1" type="noConversion"/>
  </si>
  <si>
    <t>영양제 3개</t>
    <phoneticPr fontId="1" type="noConversion"/>
  </si>
  <si>
    <t>제련된 진화석 1개</t>
    <phoneticPr fontId="1" type="noConversion"/>
  </si>
  <si>
    <t>제련된 진화석 2개</t>
    <phoneticPr fontId="1" type="noConversion"/>
  </si>
  <si>
    <t>인비져블 레벨 7일</t>
    <phoneticPr fontId="1" type="noConversion"/>
  </si>
  <si>
    <t>캔디 화분</t>
    <phoneticPr fontId="1" type="noConversion"/>
  </si>
  <si>
    <t>P/A 비율 초기화</t>
    <phoneticPr fontId="1" type="noConversion"/>
  </si>
  <si>
    <t>기본 낚싯대</t>
  </si>
  <si>
    <t>2단계 낚싯대</t>
  </si>
  <si>
    <t>3단계 낚싯대</t>
  </si>
  <si>
    <t>확률</t>
    <phoneticPr fontId="1" type="noConversion"/>
  </si>
  <si>
    <t>100개당 3캔디</t>
    <phoneticPr fontId="1" type="noConversion"/>
  </si>
  <si>
    <t>100개당 6 캔디</t>
    <phoneticPr fontId="1" type="noConversion"/>
  </si>
  <si>
    <t>엠포인트 획득 증가(80%) 1회</t>
    <phoneticPr fontId="1" type="noConversion"/>
  </si>
  <si>
    <t>경험치 획득 증가(80%) 1회</t>
    <phoneticPr fontId="1" type="noConversion"/>
  </si>
  <si>
    <t>엠포인트 획득 증가(100%) 1회</t>
    <phoneticPr fontId="1" type="noConversion"/>
  </si>
  <si>
    <t>경험치 획득 증가(150%) 1회</t>
    <phoneticPr fontId="1" type="noConversion"/>
  </si>
  <si>
    <t>경험치 획득 증가(200%) 1회</t>
    <phoneticPr fontId="1" type="noConversion"/>
  </si>
  <si>
    <t>솔플의 즐거움 2회</t>
    <phoneticPr fontId="1" type="noConversion"/>
  </si>
  <si>
    <t>솔플의 즐거움 3회</t>
    <phoneticPr fontId="1" type="noConversion"/>
  </si>
  <si>
    <t>총 개수/ 확률</t>
    <phoneticPr fontId="1" type="noConversion"/>
  </si>
  <si>
    <t>신데렐라 매직</t>
    <phoneticPr fontId="1" type="noConversion"/>
  </si>
  <si>
    <t>행운의 머핀</t>
    <phoneticPr fontId="1" type="noConversion"/>
  </si>
  <si>
    <t>가치(캔디)</t>
    <phoneticPr fontId="1" type="noConversion"/>
  </si>
  <si>
    <t>말풍선 (캔디 1일)</t>
    <phoneticPr fontId="1" type="noConversion"/>
  </si>
  <si>
    <t>가치 계산</t>
    <phoneticPr fontId="1" type="noConversion"/>
  </si>
  <si>
    <t>%*가치</t>
    <phoneticPr fontId="1" type="noConversion"/>
  </si>
  <si>
    <t>홈가든 2 캔디</t>
    <phoneticPr fontId="1" type="noConversion"/>
  </si>
  <si>
    <t>캡슐 머신</t>
    <phoneticPr fontId="1" type="noConversion"/>
  </si>
  <si>
    <t>염색약 선택박스</t>
    <phoneticPr fontId="1" type="noConversion"/>
  </si>
  <si>
    <t>옴브레 염색약 선택 박스</t>
    <phoneticPr fontId="1" type="noConversion"/>
  </si>
  <si>
    <t>기본 닉네임 패널(캔디)</t>
    <phoneticPr fontId="1" type="noConversion"/>
  </si>
  <si>
    <t>펫 네임 패널(1일 캐쉬) 구매권</t>
    <phoneticPr fontId="1" type="noConversion"/>
  </si>
  <si>
    <t>말풍선 (캐쉬 1일)</t>
    <phoneticPr fontId="1" type="noConversion"/>
  </si>
  <si>
    <t>고급</t>
    <phoneticPr fontId="1" type="noConversion"/>
  </si>
  <si>
    <t>중급</t>
    <phoneticPr fontId="1" type="noConversion"/>
  </si>
  <si>
    <t>하급</t>
    <phoneticPr fontId="1" type="noConversion"/>
  </si>
  <si>
    <t>수동 낚시 성공 확률</t>
    <phoneticPr fontId="1" type="noConversion"/>
  </si>
  <si>
    <t>최종 확률</t>
    <phoneticPr fontId="1" type="noConversion"/>
  </si>
  <si>
    <t>이벤트</t>
  </si>
  <si>
    <t>이벤트</t>
    <phoneticPr fontId="1" type="noConversion"/>
  </si>
  <si>
    <t>프리미엄 신데렐라 매직</t>
    <phoneticPr fontId="1" type="noConversion"/>
  </si>
  <si>
    <t>신데렐라 매직</t>
    <phoneticPr fontId="1" type="noConversion"/>
  </si>
  <si>
    <t>개사료 1개</t>
    <phoneticPr fontId="1" type="noConversion"/>
  </si>
  <si>
    <t>메르헨 럭키 박스</t>
    <phoneticPr fontId="1" type="noConversion"/>
  </si>
  <si>
    <t>페이블 럭키 박스</t>
    <phoneticPr fontId="1" type="noConversion"/>
  </si>
  <si>
    <t>캡슐 머신 33회</t>
    <phoneticPr fontId="1" type="noConversion"/>
  </si>
  <si>
    <t>캡슐 머신 56회</t>
    <phoneticPr fontId="1" type="noConversion"/>
  </si>
  <si>
    <t>캡슐 머신 130회</t>
    <phoneticPr fontId="1" type="noConversion"/>
  </si>
  <si>
    <t>캐쉬 닉네임 패널 1일</t>
    <phoneticPr fontId="1" type="noConversion"/>
  </si>
  <si>
    <t>홈 리모델링 구매권</t>
    <phoneticPr fontId="1" type="noConversion"/>
  </si>
  <si>
    <t>홈 아웃도어 구매권</t>
    <phoneticPr fontId="1" type="noConversion"/>
  </si>
  <si>
    <t>100캐쉬 = 70 캔디로 계산</t>
    <phoneticPr fontId="1" type="noConversion"/>
  </si>
  <si>
    <t>최대보다 더 가성비가 높은 경우 아래 아이템에서 더 보상이 추가되지 않고 확률만 더 올라가는 형태로 수정된다.</t>
    <phoneticPr fontId="1" type="noConversion"/>
  </si>
  <si>
    <t>홈가든 1 캔디</t>
  </si>
  <si>
    <t>홈가든 1 캔디</t>
    <phoneticPr fontId="1" type="noConversion"/>
  </si>
  <si>
    <t>홈가든 2 캔디</t>
  </si>
  <si>
    <t>홈가든 2 캔디</t>
    <phoneticPr fontId="1" type="noConversion"/>
  </si>
  <si>
    <t>송사리</t>
  </si>
  <si>
    <t>붕어</t>
  </si>
  <si>
    <t>붕어</t>
    <phoneticPr fontId="1" type="noConversion"/>
  </si>
  <si>
    <t>신데렐라</t>
  </si>
  <si>
    <t>신데렐라</t>
    <phoneticPr fontId="1" type="noConversion"/>
  </si>
  <si>
    <t>염색약</t>
  </si>
  <si>
    <t>염색약</t>
    <phoneticPr fontId="1" type="noConversion"/>
  </si>
  <si>
    <t>프리미엄 신데렐라</t>
  </si>
  <si>
    <t>프리미엄 신데렐라</t>
    <phoneticPr fontId="1" type="noConversion"/>
  </si>
  <si>
    <t>캡슐 머신 5개</t>
  </si>
  <si>
    <t>캡슐 머신 5개</t>
    <phoneticPr fontId="1" type="noConversion"/>
  </si>
  <si>
    <t>캡슐 머신 1개</t>
  </si>
  <si>
    <t>캡슐 머신 1개</t>
    <phoneticPr fontId="1" type="noConversion"/>
  </si>
  <si>
    <t>캡슐 머신 11개</t>
  </si>
  <si>
    <t>캡슐 머신 11개</t>
    <phoneticPr fontId="1" type="noConversion"/>
  </si>
  <si>
    <t>캡슐 머신 33개</t>
  </si>
  <si>
    <t>캡슐 머신 33개</t>
    <phoneticPr fontId="1" type="noConversion"/>
  </si>
  <si>
    <t>캡슐 머신 56개</t>
  </si>
  <si>
    <t>캡슐 머신 56개</t>
    <phoneticPr fontId="1" type="noConversion"/>
  </si>
  <si>
    <t>캡슐 머신 130개</t>
  </si>
  <si>
    <t>캡슐 머신 130개</t>
    <phoneticPr fontId="1" type="noConversion"/>
  </si>
  <si>
    <t>행운의 머핀</t>
  </si>
  <si>
    <t>탄생석</t>
    <phoneticPr fontId="1" type="noConversion"/>
  </si>
  <si>
    <t>갤럭시</t>
    <phoneticPr fontId="1" type="noConversion"/>
  </si>
  <si>
    <t>블루오션/몬스터</t>
    <phoneticPr fontId="1" type="noConversion"/>
  </si>
  <si>
    <t>메르헨</t>
    <phoneticPr fontId="1" type="noConversion"/>
  </si>
  <si>
    <t>페이블</t>
    <phoneticPr fontId="1" type="noConversion"/>
  </si>
  <si>
    <t>2성 분양권 1개</t>
  </si>
  <si>
    <t>2성 분양권 1개</t>
    <phoneticPr fontId="1" type="noConversion"/>
  </si>
  <si>
    <t>영양제 2개</t>
  </si>
  <si>
    <t>영양제 2개</t>
    <phoneticPr fontId="1" type="noConversion"/>
  </si>
  <si>
    <t>옴브레 염색약</t>
  </si>
  <si>
    <t>옴브레 염색약</t>
    <phoneticPr fontId="1" type="noConversion"/>
  </si>
  <si>
    <t>나만의 탄생석</t>
  </si>
  <si>
    <t>나만의 탄생석</t>
    <phoneticPr fontId="1" type="noConversion"/>
  </si>
  <si>
    <t>나만의 갤럭시</t>
  </si>
  <si>
    <t>나만의 갤럭시</t>
    <phoneticPr fontId="1" type="noConversion"/>
  </si>
  <si>
    <t>나만의 블루오션/몬스터</t>
  </si>
  <si>
    <t>나만의 블루오션/몬스터</t>
    <phoneticPr fontId="1" type="noConversion"/>
  </si>
  <si>
    <t>나만의 메르헨</t>
  </si>
  <si>
    <t>나만의 메르헨</t>
    <phoneticPr fontId="1" type="noConversion"/>
  </si>
  <si>
    <t>나만의 페이블</t>
  </si>
  <si>
    <t>나만의 페이블</t>
    <phoneticPr fontId="1" type="noConversion"/>
  </si>
  <si>
    <t>헤어 구매권 캐쉬 7일</t>
  </si>
  <si>
    <t>헤어 구매권 캐쉬 7일</t>
    <phoneticPr fontId="1" type="noConversion"/>
  </si>
  <si>
    <t>상의 구매권 캐쉬 7일</t>
  </si>
  <si>
    <t>상의 구매권 캐쉬 7일</t>
    <phoneticPr fontId="1" type="noConversion"/>
  </si>
  <si>
    <t>하의 구매권 캐쉬 7일</t>
  </si>
  <si>
    <t>하의 구매권 캐쉬 7일</t>
    <phoneticPr fontId="1" type="noConversion"/>
  </si>
  <si>
    <t>기본</t>
    <phoneticPr fontId="1" type="noConversion"/>
  </si>
  <si>
    <t>2단계</t>
    <phoneticPr fontId="1" type="noConversion"/>
  </si>
  <si>
    <t>3단계</t>
    <phoneticPr fontId="1" type="noConversion"/>
  </si>
  <si>
    <t>리틀보이/포켓걸&amp;원래대로 체형</t>
    <phoneticPr fontId="1" type="noConversion"/>
  </si>
  <si>
    <t>캔디 주머니 11</t>
    <phoneticPr fontId="1" type="noConversion"/>
  </si>
  <si>
    <t>캔디 주머니 33</t>
    <phoneticPr fontId="1" type="noConversion"/>
  </si>
  <si>
    <t>캔디 주머니 56</t>
    <phoneticPr fontId="1" type="noConversion"/>
  </si>
  <si>
    <t>캔디 주머니 113</t>
    <phoneticPr fontId="1" type="noConversion"/>
  </si>
  <si>
    <t>캔디 주머니 342</t>
    <phoneticPr fontId="1" type="noConversion"/>
  </si>
  <si>
    <t>캔디 주머니 575</t>
    <phoneticPr fontId="1" type="noConversion"/>
  </si>
  <si>
    <t>캔디 주머니 1300</t>
    <phoneticPr fontId="1" type="noConversion"/>
  </si>
  <si>
    <t>30 캔디 주머니(이벤트)</t>
    <phoneticPr fontId="1" type="noConversion"/>
  </si>
  <si>
    <t>70 캔디 주머니(이벤트)</t>
  </si>
  <si>
    <t>70 캔디 주머니(이벤트)</t>
    <phoneticPr fontId="1" type="noConversion"/>
  </si>
  <si>
    <t>450 캔디 주머니(이벤트)</t>
  </si>
  <si>
    <t>450 캔디 주머니(이벤트)</t>
    <phoneticPr fontId="1" type="noConversion"/>
  </si>
  <si>
    <t>100 캔디 주머니(이벤트)</t>
  </si>
  <si>
    <t>100 캔디 주머니(이벤트)</t>
    <phoneticPr fontId="1" type="noConversion"/>
  </si>
  <si>
    <t>100 캔디 주머니(이벤트)</t>
    <phoneticPr fontId="1" type="noConversion"/>
  </si>
  <si>
    <t>700 캔디 주머니(이벤트)</t>
  </si>
  <si>
    <t>700 캔디 주머니(이벤트)</t>
    <phoneticPr fontId="1" type="noConversion"/>
  </si>
  <si>
    <t>1500 캔디 주머니(이벤트)</t>
  </si>
  <si>
    <t>1500 캔디 주머니(이벤트)</t>
    <phoneticPr fontId="1" type="noConversion"/>
  </si>
  <si>
    <t xml:space="preserve">캐쉬 헤어 쿠폰 1일 </t>
  </si>
  <si>
    <t xml:space="preserve">캐쉬 상의 쿠폰 1일 </t>
  </si>
  <si>
    <t xml:space="preserve">캐쉬 엑세서리 쿠폰 1일 </t>
  </si>
  <si>
    <t xml:space="preserve">캐쉬 하의 쿠폰 1일 </t>
  </si>
  <si>
    <t>캔디 화분 구매권</t>
    <phoneticPr fontId="1" type="noConversion"/>
  </si>
  <si>
    <t>낚시 홈가든 테두리 랜덤박스</t>
  </si>
  <si>
    <t>낚시 홈가든 테두리 랜덤박스</t>
    <phoneticPr fontId="1" type="noConversion"/>
  </si>
  <si>
    <t>낚시 펫 닉네임 패널 랜덤박스</t>
  </si>
  <si>
    <t>낚시 펫 닉네임 패널 랜덤박스</t>
    <phoneticPr fontId="1" type="noConversion"/>
  </si>
  <si>
    <t>낚시 홈가든 테두리 랜덤박스</t>
    <phoneticPr fontId="1" type="noConversion"/>
  </si>
  <si>
    <t>낚시 펫 닉네임 패널 랜덤박스</t>
    <phoneticPr fontId="1" type="noConversion"/>
  </si>
  <si>
    <t>낚시 펫 닉네임 패널 랜덤박스</t>
    <phoneticPr fontId="1" type="noConversion"/>
  </si>
  <si>
    <t>낚시 닉 네임 패널 랜덤박스</t>
  </si>
  <si>
    <t>낚시 말풍선 랜덤박스</t>
  </si>
  <si>
    <t>인비져블 레벨 랜덤박스(1,7일 9:1)</t>
    <phoneticPr fontId="1" type="noConversion"/>
  </si>
  <si>
    <t xml:space="preserve">캐쉬 헤어 쿠폰 7일 </t>
    <phoneticPr fontId="1" type="noConversion"/>
  </si>
  <si>
    <t xml:space="preserve">캐쉬 상의 쿠폰 7일 </t>
    <phoneticPr fontId="1" type="noConversion"/>
  </si>
  <si>
    <t xml:space="preserve">캐쉬 하의 쿠폰 7일 </t>
    <phoneticPr fontId="1" type="noConversion"/>
  </si>
  <si>
    <t xml:space="preserve">캐쉬 헤어 쿠폰 30일 </t>
    <phoneticPr fontId="1" type="noConversion"/>
  </si>
  <si>
    <t xml:space="preserve">캐쉬 상의 쿠폰 30일 </t>
    <phoneticPr fontId="1" type="noConversion"/>
  </si>
  <si>
    <t xml:space="preserve">캐쉬 하의 쿠폰 30일 </t>
    <phoneticPr fontId="1" type="noConversion"/>
  </si>
  <si>
    <t xml:space="preserve">캐쉬 헤어 쿠폰 365일 </t>
    <phoneticPr fontId="1" type="noConversion"/>
  </si>
  <si>
    <t xml:space="preserve">캐쉬 상의 쿠폰 365일 </t>
    <phoneticPr fontId="1" type="noConversion"/>
  </si>
  <si>
    <t xml:space="preserve">캐쉬 하의 쿠폰 365일 </t>
    <phoneticPr fontId="1" type="noConversion"/>
  </si>
  <si>
    <t>재화</t>
    <phoneticPr fontId="1" type="noConversion"/>
  </si>
  <si>
    <t>쿠폰</t>
    <phoneticPr fontId="1" type="noConversion"/>
  </si>
  <si>
    <t>물고기</t>
    <phoneticPr fontId="1" type="noConversion"/>
  </si>
  <si>
    <t>펫</t>
    <phoneticPr fontId="1" type="noConversion"/>
  </si>
  <si>
    <t>전광판</t>
    <phoneticPr fontId="1" type="noConversion"/>
  </si>
  <si>
    <t>씨앗</t>
    <phoneticPr fontId="1" type="noConversion"/>
  </si>
  <si>
    <t>낚시 전용</t>
    <phoneticPr fontId="1" type="noConversion"/>
  </si>
  <si>
    <t>체형/변환</t>
    <phoneticPr fontId="1" type="noConversion"/>
  </si>
  <si>
    <t>버프</t>
    <phoneticPr fontId="1" type="noConversion"/>
  </si>
  <si>
    <t>기타</t>
    <phoneticPr fontId="1" type="noConversion"/>
  </si>
  <si>
    <t>1000 Mpoint</t>
  </si>
  <si>
    <t>1200 Mpoint</t>
  </si>
  <si>
    <t>1400 Mpoint</t>
  </si>
  <si>
    <t>150 Mpoint</t>
  </si>
  <si>
    <t>1500 Mpoint</t>
  </si>
  <si>
    <t>1600 Mpoint</t>
  </si>
  <si>
    <t>1800 Mpoint</t>
  </si>
  <si>
    <t>200 Mpoint</t>
  </si>
  <si>
    <t>2000 Mpoint</t>
  </si>
  <si>
    <t>250 Mpoint</t>
  </si>
  <si>
    <t>2500 Mpoint</t>
  </si>
  <si>
    <t>30 캔디 주머니(이벤트)</t>
  </si>
  <si>
    <t>300 Mpoint</t>
  </si>
  <si>
    <t>3000 Mpoint</t>
  </si>
  <si>
    <t>400 Mpoint</t>
  </si>
  <si>
    <t>50 Mpoint</t>
  </si>
  <si>
    <t>500 Mpoint</t>
  </si>
  <si>
    <t>5000 Mpoint</t>
  </si>
  <si>
    <t>600 Mpoint</t>
  </si>
  <si>
    <t>700 Mpoint</t>
  </si>
  <si>
    <t>80 Mpoint</t>
  </si>
  <si>
    <t>800 Mpoint</t>
  </si>
  <si>
    <t>900 Mpoint</t>
  </si>
  <si>
    <t>개 껌 2개</t>
  </si>
  <si>
    <t>개 껌 3개</t>
  </si>
  <si>
    <t>영양제 1개</t>
  </si>
  <si>
    <t>영양제 3개</t>
  </si>
  <si>
    <t>일반 진화석 1개</t>
  </si>
  <si>
    <t>일반 진화석 2개</t>
  </si>
  <si>
    <t>제련된 진화석 2개</t>
  </si>
  <si>
    <t>제련된 진화석 3개</t>
  </si>
  <si>
    <t>1성 펫 분양권</t>
  </si>
  <si>
    <t>캡슐 머신</t>
  </si>
  <si>
    <t>캡슐 머신 130회</t>
  </si>
  <si>
    <t>캡슐 머신 33회</t>
  </si>
  <si>
    <t>캡슐 머신 56회</t>
  </si>
  <si>
    <t>경험치 획득 증가(100%) 1회</t>
  </si>
  <si>
    <t>경험치 획득 증가(150%) 1회</t>
  </si>
  <si>
    <t>경험치 획득 증가(200%) 1회</t>
  </si>
  <si>
    <t>경험치 획득 증가(50%) 1회</t>
  </si>
  <si>
    <t>경험치 획득 증가(80%) 1회</t>
  </si>
  <si>
    <t>망원경 1회 (3배)</t>
  </si>
  <si>
    <t>망원경 1회 (5배)</t>
  </si>
  <si>
    <t>망원경 3회 (2배)</t>
  </si>
  <si>
    <t>망원경 3회 (3배)</t>
  </si>
  <si>
    <t>망원경 3회 (5배)</t>
  </si>
  <si>
    <t>망원경 5회 (2배)</t>
  </si>
  <si>
    <t>망원경 5회 (3배)</t>
  </si>
  <si>
    <t>망원경 5회 (5배)</t>
  </si>
  <si>
    <t>솔플의 즐거움 2회</t>
  </si>
  <si>
    <t>솔플의 즐거움 3회</t>
  </si>
  <si>
    <t>엠포인트 획득 증가(100%) 1회</t>
  </si>
  <si>
    <t>엠포인트 획득 증가(50%) 1회</t>
  </si>
  <si>
    <t>엠포인트 획득 증가(80%) 1회</t>
  </si>
  <si>
    <t>블링블링 전광판 1회</t>
  </si>
  <si>
    <t>엔틱 전광판 1회</t>
  </si>
  <si>
    <t>일반 전광판 1회</t>
  </si>
  <si>
    <t>일반 전광판 3회</t>
  </si>
  <si>
    <t>기본 씨앗 랜덤 박스</t>
  </si>
  <si>
    <t>메르헨 럭키 박스</t>
  </si>
  <si>
    <t>일반 화분</t>
  </si>
  <si>
    <t>캔디 화분</t>
  </si>
  <si>
    <t>페이블 럭키 박스</t>
  </si>
  <si>
    <t>리틀보이/포켓걸&amp;원래대로 체형</t>
  </si>
  <si>
    <t>신데렐라 매직</t>
  </si>
  <si>
    <t>염색약 선택박스</t>
  </si>
  <si>
    <t>옴브레 염색약 선택 박스</t>
  </si>
  <si>
    <t>프리미엄 신데렐라 매직</t>
  </si>
  <si>
    <t>인비져블 레벨 7일</t>
  </si>
  <si>
    <t>인비져블 레벨 랜덤박스(1,7일 9:1)</t>
  </si>
  <si>
    <t>캐쉬 닉네임 패널 1일</t>
  </si>
  <si>
    <t xml:space="preserve">캐쉬 상의 쿠폰 30일 </t>
  </si>
  <si>
    <t xml:space="preserve">캐쉬 상의 쿠폰 365일 </t>
  </si>
  <si>
    <t xml:space="preserve">캐쉬 상의 쿠폰 7일 </t>
  </si>
  <si>
    <t xml:space="preserve">캐쉬 하의 쿠폰 30일 </t>
  </si>
  <si>
    <t xml:space="preserve">캐쉬 하의 쿠폰 365일 </t>
  </si>
  <si>
    <t xml:space="preserve">캐쉬 하의 쿠폰 7일 </t>
  </si>
  <si>
    <t xml:space="preserve">캐쉬 헤어 쿠폰 30일 </t>
  </si>
  <si>
    <t xml:space="preserve">캐쉬 헤어 쿠폰 365일 </t>
  </si>
  <si>
    <t xml:space="preserve">캐쉬 헤어 쿠폰 7일 </t>
  </si>
  <si>
    <t>캔디 화분 구매권</t>
  </si>
  <si>
    <t>홈 리모델링 구매권</t>
  </si>
  <si>
    <t>홈 아웃도어 구매권</t>
  </si>
  <si>
    <t>펫 네임 패널(1일 캐쉬) 구매권</t>
  </si>
  <si>
    <t>말풍선 (캐쉬 1일)</t>
  </si>
  <si>
    <t>말풍선 (캔디 1일)</t>
  </si>
  <si>
    <t>기본 닉네임 패널(캔디)</t>
  </si>
  <si>
    <t>a</t>
    <phoneticPr fontId="1" type="noConversion"/>
  </si>
  <si>
    <t>s</t>
    <phoneticPr fontId="1" type="noConversion"/>
  </si>
  <si>
    <t>d</t>
    <phoneticPr fontId="1" type="noConversion"/>
  </si>
  <si>
    <t xml:space="preserve">캐쉬 헤어 쿠폰 1일 </t>
    <phoneticPr fontId="1" type="noConversion"/>
  </si>
  <si>
    <t>1단계 미끼</t>
    <phoneticPr fontId="1" type="noConversion"/>
  </si>
  <si>
    <t>확률</t>
    <phoneticPr fontId="1" type="noConversion"/>
  </si>
  <si>
    <t>2단계 미끼</t>
    <phoneticPr fontId="1" type="noConversion"/>
  </si>
  <si>
    <t>확률</t>
    <phoneticPr fontId="1" type="noConversion"/>
  </si>
  <si>
    <t>3단계 미끼</t>
    <phoneticPr fontId="1" type="noConversion"/>
  </si>
  <si>
    <t>확률</t>
    <phoneticPr fontId="1" type="noConversion"/>
  </si>
  <si>
    <t>엠포인트 3배 획득 1회</t>
  </si>
  <si>
    <t>엠포인트 2배 획득 1회</t>
  </si>
  <si>
    <t>엠포인트 4배 획득 1회</t>
  </si>
  <si>
    <t>경험치 2배 획득 1회</t>
  </si>
  <si>
    <t>경험치 3배 획득 1회</t>
  </si>
  <si>
    <t>교환 NPC</t>
    <phoneticPr fontId="1" type="noConversion"/>
  </si>
  <si>
    <t>낚시왕 강바다</t>
    <phoneticPr fontId="1" type="noConversion"/>
  </si>
  <si>
    <t>획득 보상 아이디</t>
    <phoneticPr fontId="1" type="noConversion"/>
  </si>
  <si>
    <t>획득 보상</t>
    <phoneticPr fontId="1" type="noConversion"/>
  </si>
  <si>
    <t>8916800000000001</t>
  </si>
  <si>
    <t>8916800000000002</t>
  </si>
  <si>
    <t>교환 아이템 아이디</t>
    <phoneticPr fontId="1" type="noConversion"/>
  </si>
  <si>
    <t>교환 아이템 필요 개수</t>
    <phoneticPr fontId="1" type="noConversion"/>
  </si>
  <si>
    <t>붕어</t>
    <phoneticPr fontId="1" type="noConversion"/>
  </si>
  <si>
    <t>비고</t>
    <phoneticPr fontId="1" type="noConversion"/>
  </si>
  <si>
    <t>"낚☆시☆조☆아" 타이틀</t>
    <phoneticPr fontId="1" type="noConversion"/>
  </si>
  <si>
    <t>'기분 좋은 입질' 타이틀</t>
  </si>
  <si>
    <t>'기분 좋은 손맛' 타이틀</t>
  </si>
  <si>
    <t>'나. 낚는다. 송사리. 열심히' 타이틀</t>
  </si>
  <si>
    <t>'나. 낚는다. 붕어. 힘차게.' 타이틀</t>
  </si>
  <si>
    <t>'파닥파닥? 파닭!' 타이틀</t>
  </si>
  <si>
    <t>'낙지? 널 낚지!' 타이틀</t>
  </si>
  <si>
    <t>'ミ[°°]ミ' 타이틀</t>
  </si>
  <si>
    <t>'≧〔゜゜〕≦' 타이틀</t>
  </si>
  <si>
    <t>'&lt;・ )))&gt;&lt;&lt;' 타이틀</t>
  </si>
  <si>
    <t>'(°)#))&lt;&lt;' 타이틀</t>
  </si>
  <si>
    <t>'＜コ：ミ' 타이틀</t>
  </si>
  <si>
    <t>'낚☆시☆왕' 타이틀</t>
  </si>
  <si>
    <t>교환 아이템 명</t>
    <phoneticPr fontId="1" type="noConversion"/>
  </si>
  <si>
    <t>낚시왕 강바다에게 처음 말을 걸고 대화를 완료해야 획득</t>
    <phoneticPr fontId="1" type="noConversion"/>
  </si>
  <si>
    <t>낚☆시☆조☆아 타이틀 획득 후 NPC에게 아이템 교환 후 획득</t>
  </si>
  <si>
    <t>기분 좋은 입질 타이틀 획득 후 NPC에게 아이템 교환 후 획득</t>
  </si>
  <si>
    <t>기분 좋은 손맛 타이틀 획득 후 NPC에게 아이템 교환 후 획득</t>
  </si>
  <si>
    <t>나. 낚는다. 송사리. 열심히 타이틀 획득 후 NPC에게 아이템 교환 후 획득</t>
  </si>
  <si>
    <t>나. 낚는다. 붕어. 힘차게. 타이틀 획득 후 NPC에게 아이템 교환 후 획득</t>
  </si>
  <si>
    <t>파닥파닥? 파닭! 타이틀 획득 후 NPC에게 아이템 교환 후 획득</t>
  </si>
  <si>
    <t>낙지? 널 낚지! 타이틀 획득 후 NPC에게 아이템 교환 후 획득</t>
  </si>
  <si>
    <t>ミ[°°]ミ 타이틀 획득 후 NPC에게 아이템 교환 후 획득</t>
  </si>
  <si>
    <t>≧〔゜゜〕≦ 타이틀 획득 후 NPC에게 아이템 교환 후 획득</t>
  </si>
  <si>
    <t>&lt;・ )))&gt;&lt;&lt; 타이틀 획득 후 NPC에게 아이템 교환 후 획득</t>
  </si>
  <si>
    <t>(°)#))&lt;&lt; 타이틀 획득 후 NPC에게 아이템 교환 후 획득</t>
  </si>
  <si>
    <t>＜コ：ミ 타이틀 획득 후 NPC에게 아이템 교환 후 획득</t>
  </si>
  <si>
    <t>（：。）ミ' 타이틀</t>
    <phoneticPr fontId="1" type="noConversion"/>
  </si>
  <si>
    <t>（：。）ミ' 타이틀 획득 후
송사리 2만 마리 또는 붕어 3만 마리 중 하나를 선택해 교환</t>
    <phoneticPr fontId="1" type="noConversion"/>
  </si>
  <si>
    <t>낚시왕 타이틀 획득 후 송사리 1000 마리를 NPC에게 주면 보상 지급</t>
    <phoneticPr fontId="1" type="noConversion"/>
  </si>
  <si>
    <t>낚시왕 타이틀 획득 후 붕어 1000 마리를 NPC에게 주면 보상 지급</t>
    <phoneticPr fontId="1" type="noConversion"/>
  </si>
  <si>
    <t>기본 타이틀 백판 사용</t>
    <phoneticPr fontId="1" type="noConversion"/>
  </si>
  <si>
    <t>타이틀 백판</t>
    <phoneticPr fontId="1" type="noConversion"/>
  </si>
  <si>
    <t>9002992</t>
  </si>
  <si>
    <t>9002993</t>
  </si>
  <si>
    <t>낙시 아이템 랜덤 박스</t>
    <phoneticPr fontId="1" type="noConversion"/>
  </si>
  <si>
    <t>획득 아이템 GoodID</t>
    <phoneticPr fontId="1" type="noConversion"/>
  </si>
  <si>
    <t>획득 아이템 ProductID</t>
    <phoneticPr fontId="1" type="noConversion"/>
  </si>
  <si>
    <t>확률</t>
    <phoneticPr fontId="1" type="noConversion"/>
  </si>
  <si>
    <t>이름</t>
    <phoneticPr fontId="1" type="noConversion"/>
  </si>
  <si>
    <t>ItemID</t>
    <phoneticPr fontId="1" type="noConversion"/>
  </si>
  <si>
    <t>바닷속 세상 닉네임 패널</t>
  </si>
  <si>
    <t>바닷속 세상 펫 닉네임 패널</t>
  </si>
  <si>
    <t>뻐끔뻐끔 말풍선</t>
  </si>
  <si>
    <t>와구와구 상어 테두리</t>
  </si>
  <si>
    <t>기간</t>
    <phoneticPr fontId="1" type="noConversion"/>
  </si>
  <si>
    <t>1일</t>
    <phoneticPr fontId="1" type="noConversion"/>
  </si>
  <si>
    <t>7일</t>
    <phoneticPr fontId="1" type="noConversion"/>
  </si>
  <si>
    <t>30일</t>
    <phoneticPr fontId="1" type="noConversion"/>
  </si>
  <si>
    <t>8990900000000004</t>
  </si>
  <si>
    <t>8990800000000034</t>
  </si>
  <si>
    <t>8991100000000008</t>
  </si>
  <si>
    <t>8970000000000060</t>
  </si>
  <si>
    <t>0101000000020725</t>
  </si>
  <si>
    <t>0101000000020726</t>
  </si>
  <si>
    <t>0101000000020727</t>
  </si>
  <si>
    <t>0101000000020728</t>
  </si>
  <si>
    <t>0101000000020729</t>
  </si>
  <si>
    <t>0101000000020709</t>
  </si>
  <si>
    <t>0101000000020710</t>
  </si>
  <si>
    <t>0101000000020711</t>
  </si>
  <si>
    <t>0101000000020712</t>
  </si>
  <si>
    <t>010100000002054601</t>
  </si>
  <si>
    <t>010100000002054701</t>
  </si>
  <si>
    <t>010100000002054801</t>
  </si>
  <si>
    <t>010100000002054901</t>
  </si>
  <si>
    <t>010100000002054602</t>
  </si>
  <si>
    <t>010100000002054702</t>
  </si>
  <si>
    <t>010100000002054802</t>
  </si>
  <si>
    <t>010100000002054902</t>
  </si>
  <si>
    <t>010100000002054603</t>
  </si>
  <si>
    <t>010100000002054703</t>
  </si>
  <si>
    <t>010100000002054803</t>
  </si>
  <si>
    <t>010100000002054903</t>
  </si>
  <si>
    <t>891530000000226301</t>
  </si>
  <si>
    <t>891530000000226401</t>
  </si>
  <si>
    <t>891530000000226501</t>
  </si>
  <si>
    <t>891530000000226601</t>
  </si>
  <si>
    <t>891530000000226701</t>
  </si>
  <si>
    <t>8915300000002263</t>
  </si>
  <si>
    <t>8915300000002264</t>
  </si>
  <si>
    <t>8915300000002265</t>
  </si>
  <si>
    <t>8915300000002266</t>
  </si>
  <si>
    <t>8915300000002267</t>
  </si>
  <si>
    <t>획득 아이템 ProductID</t>
    <phoneticPr fontId="1" type="noConversion"/>
  </si>
  <si>
    <t>강바다의 낚시꾼 랜덤 박스</t>
    <phoneticPr fontId="1" type="noConversion"/>
  </si>
  <si>
    <t>강바다의 낚시꾼 랜덤 박스</t>
    <phoneticPr fontId="1" type="noConversion"/>
  </si>
  <si>
    <t>얘들 나만의 블루오션이 얼마나 많을까?</t>
    <phoneticPr fontId="1" type="noConversion"/>
  </si>
  <si>
    <t>달빛 씨앗 랜덤박스</t>
    <phoneticPr fontId="1" type="noConversion"/>
  </si>
  <si>
    <t>기본 닉네임 패널 (2일)</t>
  </si>
  <si>
    <t>달빛 씨앗 랜덤박스</t>
    <phoneticPr fontId="1" type="noConversion"/>
  </si>
  <si>
    <t>일반 화분 랜덤박스</t>
  </si>
  <si>
    <t>말풍선 구매권 (캔디 1일)</t>
  </si>
  <si>
    <t>일반 화분 랜던박스</t>
    <phoneticPr fontId="1" type="noConversion"/>
  </si>
  <si>
    <t>일반 화분 랜던박스</t>
    <phoneticPr fontId="1" type="noConversion"/>
  </si>
  <si>
    <t>일반 화분 랜던박스</t>
    <phoneticPr fontId="1" type="noConversion"/>
  </si>
  <si>
    <t>베이직 화분 랜덤박스</t>
  </si>
  <si>
    <t>빈티지 네모 말풍선 (2일)</t>
  </si>
  <si>
    <t>레인보우 전광판 1회</t>
  </si>
  <si>
    <t>작아져라 체형&amp;원래대로 체형</t>
    <phoneticPr fontId="1" type="noConversion"/>
  </si>
  <si>
    <t/>
  </si>
  <si>
    <t>낚싯대 이름</t>
  </si>
  <si>
    <t>기본 미끼 보상 리스트</t>
  </si>
  <si>
    <t>2단계 미끼 보상 리스트</t>
  </si>
  <si>
    <t>3단계 미끼 보상 리스트</t>
  </si>
  <si>
    <t>가치(캔디)</t>
  </si>
  <si>
    <t>달빛 씨앗 랜덤박스</t>
  </si>
  <si>
    <t>작아져라 체형&amp;원래대로 체형</t>
  </si>
  <si>
    <t>냠냠 영양제 2회</t>
  </si>
  <si>
    <t>냠냠 영양제 1회</t>
  </si>
  <si>
    <t>냠냠 영양제 3회</t>
  </si>
  <si>
    <t>냠냠 개사료 1회</t>
  </si>
  <si>
    <t>가공된 진화석 1회</t>
  </si>
  <si>
    <t>가공된 진화석 3회</t>
  </si>
  <si>
    <t>가공된 진화석 2회</t>
  </si>
  <si>
    <t>냠냠 개사료 2회</t>
  </si>
  <si>
    <t>인비져블 레벨 (2일)</t>
  </si>
  <si>
    <t>인비져블 레벨 (6일)</t>
  </si>
  <si>
    <t>일반 화분 랜던박스</t>
  </si>
  <si>
    <t>1-*-2단계 낚싯대</t>
  </si>
  <si>
    <t>인비져블 레벨 랜덤박스(2,(6일))</t>
  </si>
  <si>
    <t>-*-3단계 낚싯대</t>
  </si>
  <si>
    <t>2캔디</t>
  </si>
  <si>
    <t>알록달록 전광판 글자색 2회</t>
  </si>
  <si>
    <t>캡슐 머신 2회</t>
  </si>
  <si>
    <t>캡슐머신 30회</t>
  </si>
  <si>
    <t>5+5 캔디 주머니 패키지</t>
  </si>
  <si>
    <t>캡슐머신 50회</t>
  </si>
  <si>
    <t>25+25 캔디 주머니 패키지</t>
  </si>
  <si>
    <t>그라데이션 헤어 랜덤박스(1일)</t>
  </si>
  <si>
    <t>35+35 캔디 주머니 패키지</t>
  </si>
  <si>
    <t>다양한 벽지 랜덤 박스(7일)</t>
  </si>
  <si>
    <t>15+15 캔디 주머니 패키지</t>
  </si>
  <si>
    <t>150+150 캔디 주머니 패키지</t>
  </si>
  <si>
    <t>캡슐머신 100회</t>
  </si>
  <si>
    <t>250+250 캔디 주머니 패키지</t>
  </si>
  <si>
    <t>다양한 벽지 랜덤 박스(1일)</t>
  </si>
  <si>
    <t>홈가든 5캔디</t>
  </si>
  <si>
    <t>500+500 캔디 주머니 패키지</t>
  </si>
  <si>
    <t>그라데이션 헤어 랜덤박스 (30일)</t>
  </si>
  <si>
    <t>7+7 캔디 주머니 패키지</t>
  </si>
  <si>
    <t>간편 신데렐라 매직</t>
  </si>
  <si>
    <t>기본 도어 (2일)</t>
  </si>
  <si>
    <t>그라데이션 헤어 랜덤박스 (365일)</t>
  </si>
  <si>
    <t>농부 뚱냥 (7일)</t>
  </si>
  <si>
    <t>냥냥 다이버 (7일)</t>
  </si>
  <si>
    <t>갤럭시 럭키 박스</t>
  </si>
  <si>
    <t>다양한 벽지 랜덤 박스(365일)</t>
  </si>
  <si>
    <t>간편 프리미엄 신데렐라 매직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</si>
</sst>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%"/>
    <numFmt numFmtId="177" formatCode="0.00000000%"/>
    <numFmt numFmtId="178" formatCode="0.0000%"/>
    <numFmt numFmtId="179" formatCode="0.0%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00B0F0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sz val="9"/>
      <color rgb="FF00B0F0"/>
      <name val="맑은 고딕"/>
      <family val="2"/>
      <charset val="129"/>
      <scheme val="minor"/>
    </font>
    <font>
      <sz val="9"/>
      <color theme="0"/>
      <name val="맑은 고딕"/>
      <family val="2"/>
      <charset val="129"/>
      <scheme val="minor"/>
    </font>
    <font>
      <sz val="9"/>
      <color theme="0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96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9" fontId="2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Border="1">
      <alignment vertical="center"/>
    </xf>
    <xf numFmtId="9" fontId="2" fillId="2" borderId="0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2" fillId="2" borderId="0" xfId="1" applyNumberFormat="1" applyFont="1" applyFill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9" fontId="2" fillId="2" borderId="0" xfId="0" applyNumberFormat="1" applyFont="1" applyFill="1" applyBorder="1">
      <alignment vertical="center"/>
    </xf>
    <xf numFmtId="0" fontId="2" fillId="3" borderId="11" xfId="0" applyFont="1" applyFill="1" applyBorder="1">
      <alignment vertical="center"/>
    </xf>
    <xf numFmtId="176" fontId="2" fillId="3" borderId="11" xfId="1" applyNumberFormat="1" applyFont="1" applyFill="1" applyBorder="1" applyAlignment="1">
      <alignment horizontal="center" vertical="center"/>
    </xf>
    <xf numFmtId="0" fontId="2" fillId="3" borderId="12" xfId="0" applyFont="1" applyFill="1" applyBorder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6" xfId="0" applyFont="1" applyFill="1" applyBorder="1">
      <alignment vertical="center"/>
    </xf>
    <xf numFmtId="0" fontId="2" fillId="3" borderId="6" xfId="0" applyFont="1" applyFill="1" applyBorder="1" applyAlignment="1">
      <alignment vertical="center"/>
    </xf>
    <xf numFmtId="0" fontId="2" fillId="5" borderId="9" xfId="0" applyFont="1" applyFill="1" applyBorder="1">
      <alignment vertical="center"/>
    </xf>
    <xf numFmtId="176" fontId="2" fillId="5" borderId="2" xfId="1" applyNumberFormat="1" applyFont="1" applyFill="1" applyBorder="1" applyAlignment="1">
      <alignment horizontal="center" vertical="center"/>
    </xf>
    <xf numFmtId="0" fontId="2" fillId="5" borderId="2" xfId="0" applyFont="1" applyFill="1" applyBorder="1">
      <alignment vertical="center"/>
    </xf>
    <xf numFmtId="0" fontId="2" fillId="5" borderId="3" xfId="0" applyFont="1" applyFill="1" applyBorder="1">
      <alignment vertical="center"/>
    </xf>
    <xf numFmtId="176" fontId="2" fillId="5" borderId="1" xfId="1" applyNumberFormat="1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176" fontId="5" fillId="5" borderId="1" xfId="1" applyNumberFormat="1" applyFont="1" applyFill="1" applyBorder="1" applyAlignment="1">
      <alignment horizontal="center" vertical="center"/>
    </xf>
    <xf numFmtId="0" fontId="5" fillId="5" borderId="1" xfId="0" applyFont="1" applyFill="1" applyBorder="1">
      <alignment vertical="center"/>
    </xf>
    <xf numFmtId="0" fontId="9" fillId="5" borderId="1" xfId="0" applyFont="1" applyFill="1" applyBorder="1">
      <alignment vertical="center"/>
    </xf>
    <xf numFmtId="0" fontId="8" fillId="5" borderId="1" xfId="0" applyFont="1" applyFill="1" applyBorder="1">
      <alignment vertical="center"/>
    </xf>
    <xf numFmtId="176" fontId="6" fillId="5" borderId="1" xfId="1" applyNumberFormat="1" applyFont="1" applyFill="1" applyBorder="1" applyAlignment="1">
      <alignment horizontal="center" vertical="center"/>
    </xf>
    <xf numFmtId="0" fontId="6" fillId="5" borderId="1" xfId="0" applyFont="1" applyFill="1" applyBorder="1">
      <alignment vertical="center"/>
    </xf>
    <xf numFmtId="0" fontId="2" fillId="6" borderId="3" xfId="0" applyFont="1" applyFill="1" applyBorder="1">
      <alignment vertical="center"/>
    </xf>
    <xf numFmtId="176" fontId="2" fillId="6" borderId="1" xfId="1" applyNumberFormat="1" applyFont="1" applyFill="1" applyBorder="1" applyAlignment="1">
      <alignment horizontal="center" vertical="center"/>
    </xf>
    <xf numFmtId="0" fontId="2" fillId="6" borderId="1" xfId="0" applyFont="1" applyFill="1" applyBorder="1">
      <alignment vertical="center"/>
    </xf>
    <xf numFmtId="0" fontId="5" fillId="6" borderId="1" xfId="0" applyFont="1" applyFill="1" applyBorder="1">
      <alignment vertical="center"/>
    </xf>
    <xf numFmtId="176" fontId="5" fillId="6" borderId="1" xfId="1" applyNumberFormat="1" applyFont="1" applyFill="1" applyBorder="1" applyAlignment="1">
      <alignment horizontal="center" vertical="center"/>
    </xf>
    <xf numFmtId="0" fontId="9" fillId="6" borderId="1" xfId="0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2" fillId="7" borderId="3" xfId="0" applyFont="1" applyFill="1" applyBorder="1">
      <alignment vertical="center"/>
    </xf>
    <xf numFmtId="176" fontId="2" fillId="7" borderId="1" xfId="1" applyNumberFormat="1" applyFont="1" applyFill="1" applyBorder="1" applyAlignment="1">
      <alignment horizontal="center" vertical="center"/>
    </xf>
    <xf numFmtId="0" fontId="2" fillId="7" borderId="1" xfId="0" applyFont="1" applyFill="1" applyBorder="1">
      <alignment vertical="center"/>
    </xf>
    <xf numFmtId="0" fontId="5" fillId="7" borderId="1" xfId="0" applyFont="1" applyFill="1" applyBorder="1">
      <alignment vertical="center"/>
    </xf>
    <xf numFmtId="176" fontId="5" fillId="7" borderId="1" xfId="1" applyNumberFormat="1" applyFont="1" applyFill="1" applyBorder="1" applyAlignment="1">
      <alignment horizontal="center" vertical="center"/>
    </xf>
    <xf numFmtId="0" fontId="9" fillId="7" borderId="1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7" fillId="7" borderId="1" xfId="0" applyFont="1" applyFill="1" applyBorder="1">
      <alignment vertical="center"/>
    </xf>
    <xf numFmtId="0" fontId="2" fillId="4" borderId="3" xfId="0" applyFont="1" applyFill="1" applyBorder="1">
      <alignment vertical="center"/>
    </xf>
    <xf numFmtId="176" fontId="2" fillId="4" borderId="1" xfId="1" applyNumberFormat="1" applyFont="1" applyFill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176" fontId="5" fillId="4" borderId="1" xfId="1" applyNumberFormat="1" applyFont="1" applyFill="1" applyBorder="1" applyAlignment="1">
      <alignment horizontal="center" vertical="center"/>
    </xf>
    <xf numFmtId="0" fontId="9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7" fillId="4" borderId="1" xfId="0" applyFont="1" applyFill="1" applyBorder="1">
      <alignment vertical="center"/>
    </xf>
    <xf numFmtId="0" fontId="2" fillId="7" borderId="13" xfId="0" applyFont="1" applyFill="1" applyBorder="1">
      <alignment vertical="center"/>
    </xf>
    <xf numFmtId="176" fontId="2" fillId="7" borderId="14" xfId="1" applyNumberFormat="1" applyFont="1" applyFill="1" applyBorder="1" applyAlignment="1">
      <alignment horizontal="center" vertical="center"/>
    </xf>
    <xf numFmtId="0" fontId="2" fillId="7" borderId="14" xfId="0" applyFont="1" applyFill="1" applyBorder="1">
      <alignment vertical="center"/>
    </xf>
    <xf numFmtId="0" fontId="9" fillId="7" borderId="14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>
      <alignment vertical="center"/>
    </xf>
    <xf numFmtId="176" fontId="2" fillId="2" borderId="19" xfId="1" applyNumberFormat="1" applyFont="1" applyFill="1" applyBorder="1" applyAlignment="1">
      <alignment horizontal="center" vertical="center"/>
    </xf>
    <xf numFmtId="0" fontId="2" fillId="2" borderId="19" xfId="0" applyFont="1" applyFill="1" applyBorder="1">
      <alignment vertical="center"/>
    </xf>
    <xf numFmtId="0" fontId="2" fillId="5" borderId="10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6" borderId="4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5" fillId="4" borderId="4" xfId="0" applyFont="1" applyFill="1" applyBorder="1">
      <alignment vertical="center"/>
    </xf>
    <xf numFmtId="0" fontId="9" fillId="4" borderId="4" xfId="0" applyFont="1" applyFill="1" applyBorder="1">
      <alignment vertical="center"/>
    </xf>
    <xf numFmtId="0" fontId="2" fillId="7" borderId="4" xfId="0" applyFont="1" applyFill="1" applyBorder="1">
      <alignment vertical="center"/>
    </xf>
    <xf numFmtId="0" fontId="5" fillId="7" borderId="4" xfId="0" applyFont="1" applyFill="1" applyBorder="1">
      <alignment vertical="center"/>
    </xf>
    <xf numFmtId="0" fontId="6" fillId="5" borderId="4" xfId="0" applyFont="1" applyFill="1" applyBorder="1">
      <alignment vertical="center"/>
    </xf>
    <xf numFmtId="0" fontId="5" fillId="5" borderId="4" xfId="0" applyFont="1" applyFill="1" applyBorder="1">
      <alignment vertical="center"/>
    </xf>
    <xf numFmtId="0" fontId="9" fillId="5" borderId="4" xfId="0" applyFont="1" applyFill="1" applyBorder="1">
      <alignment vertical="center"/>
    </xf>
    <xf numFmtId="0" fontId="5" fillId="6" borderId="4" xfId="0" applyFont="1" applyFill="1" applyBorder="1">
      <alignment vertical="center"/>
    </xf>
    <xf numFmtId="0" fontId="9" fillId="6" borderId="4" xfId="0" applyFont="1" applyFill="1" applyBorder="1">
      <alignment vertical="center"/>
    </xf>
    <xf numFmtId="0" fontId="9" fillId="7" borderId="4" xfId="0" applyFont="1" applyFill="1" applyBorder="1">
      <alignment vertical="center"/>
    </xf>
    <xf numFmtId="0" fontId="4" fillId="5" borderId="4" xfId="0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9" fillId="7" borderId="15" xfId="0" applyFont="1" applyFill="1" applyBorder="1">
      <alignment vertical="center"/>
    </xf>
    <xf numFmtId="0" fontId="2" fillId="7" borderId="15" xfId="0" applyFont="1" applyFill="1" applyBorder="1">
      <alignment vertical="center"/>
    </xf>
    <xf numFmtId="0" fontId="7" fillId="4" borderId="4" xfId="0" applyFont="1" applyFill="1" applyBorder="1">
      <alignment vertical="center"/>
    </xf>
    <xf numFmtId="0" fontId="7" fillId="7" borderId="4" xfId="0" applyFont="1" applyFill="1" applyBorder="1">
      <alignment vertical="center"/>
    </xf>
    <xf numFmtId="0" fontId="4" fillId="6" borderId="4" xfId="0" applyFont="1" applyFill="1" applyBorder="1">
      <alignment vertical="center"/>
    </xf>
    <xf numFmtId="176" fontId="2" fillId="2" borderId="17" xfId="1" applyNumberFormat="1" applyFont="1" applyFill="1" applyBorder="1" applyAlignment="1">
      <alignment horizontal="center" vertical="center"/>
    </xf>
    <xf numFmtId="176" fontId="2" fillId="5" borderId="21" xfId="1" applyNumberFormat="1" applyFont="1" applyFill="1" applyBorder="1" applyAlignment="1">
      <alignment horizontal="center" vertical="center"/>
    </xf>
    <xf numFmtId="176" fontId="4" fillId="4" borderId="1" xfId="1" applyNumberFormat="1" applyFont="1" applyFill="1" applyBorder="1" applyAlignment="1">
      <alignment horizontal="center" vertical="center"/>
    </xf>
    <xf numFmtId="176" fontId="9" fillId="4" borderId="1" xfId="1" applyNumberFormat="1" applyFont="1" applyFill="1" applyBorder="1" applyAlignment="1">
      <alignment horizontal="center" vertical="center"/>
    </xf>
    <xf numFmtId="176" fontId="7" fillId="5" borderId="1" xfId="1" applyNumberFormat="1" applyFont="1" applyFill="1" applyBorder="1" applyAlignment="1">
      <alignment horizontal="center" vertical="center"/>
    </xf>
    <xf numFmtId="176" fontId="7" fillId="6" borderId="1" xfId="1" applyNumberFormat="1" applyFont="1" applyFill="1" applyBorder="1" applyAlignment="1">
      <alignment horizontal="center" vertical="center"/>
    </xf>
    <xf numFmtId="176" fontId="7" fillId="4" borderId="1" xfId="1" applyNumberFormat="1" applyFont="1" applyFill="1" applyBorder="1" applyAlignment="1">
      <alignment horizontal="center" vertical="center"/>
    </xf>
    <xf numFmtId="176" fontId="7" fillId="7" borderId="1" xfId="1" applyNumberFormat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/>
    </xf>
    <xf numFmtId="176" fontId="7" fillId="7" borderId="14" xfId="1" applyNumberFormat="1" applyFont="1" applyFill="1" applyBorder="1" applyAlignment="1">
      <alignment horizontal="center" vertical="center"/>
    </xf>
    <xf numFmtId="0" fontId="2" fillId="3" borderId="22" xfId="0" applyFont="1" applyFill="1" applyBorder="1">
      <alignment vertical="center"/>
    </xf>
    <xf numFmtId="176" fontId="2" fillId="3" borderId="23" xfId="1" applyNumberFormat="1" applyFont="1" applyFill="1" applyBorder="1" applyAlignment="1">
      <alignment horizontal="center" vertical="center"/>
    </xf>
    <xf numFmtId="0" fontId="2" fillId="5" borderId="24" xfId="0" applyFont="1" applyFill="1" applyBorder="1">
      <alignment vertical="center"/>
    </xf>
    <xf numFmtId="0" fontId="2" fillId="5" borderId="25" xfId="0" applyFont="1" applyFill="1" applyBorder="1">
      <alignment vertical="center"/>
    </xf>
    <xf numFmtId="0" fontId="2" fillId="6" borderId="25" xfId="0" applyFont="1" applyFill="1" applyBorder="1">
      <alignment vertical="center"/>
    </xf>
    <xf numFmtId="0" fontId="2" fillId="4" borderId="25" xfId="0" applyFont="1" applyFill="1" applyBorder="1">
      <alignment vertical="center"/>
    </xf>
    <xf numFmtId="0" fontId="2" fillId="7" borderId="25" xfId="0" applyFont="1" applyFill="1" applyBorder="1">
      <alignment vertical="center"/>
    </xf>
    <xf numFmtId="0" fontId="2" fillId="2" borderId="26" xfId="0" applyFont="1" applyFill="1" applyBorder="1">
      <alignment vertical="center"/>
    </xf>
    <xf numFmtId="0" fontId="2" fillId="7" borderId="27" xfId="0" applyFont="1" applyFill="1" applyBorder="1">
      <alignment vertical="center"/>
    </xf>
    <xf numFmtId="0" fontId="2" fillId="2" borderId="16" xfId="0" applyFont="1" applyFill="1" applyBorder="1" applyAlignment="1">
      <alignment horizontal="center" vertical="center"/>
    </xf>
    <xf numFmtId="176" fontId="2" fillId="2" borderId="16" xfId="1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28" xfId="0" applyFont="1" applyFill="1" applyBorder="1">
      <alignment vertical="center"/>
    </xf>
    <xf numFmtId="9" fontId="2" fillId="2" borderId="0" xfId="1" applyFont="1" applyFill="1" applyBorder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6" xfId="0" applyFont="1" applyFill="1" applyBorder="1">
      <alignment vertical="center"/>
    </xf>
    <xf numFmtId="0" fontId="2" fillId="8" borderId="12" xfId="0" applyFont="1" applyFill="1" applyBorder="1">
      <alignment vertical="center"/>
    </xf>
    <xf numFmtId="176" fontId="2" fillId="8" borderId="11" xfId="1" applyNumberFormat="1" applyFont="1" applyFill="1" applyBorder="1" applyAlignment="1">
      <alignment horizontal="center" vertical="center"/>
    </xf>
    <xf numFmtId="0" fontId="2" fillId="8" borderId="11" xfId="0" applyFont="1" applyFill="1" applyBorder="1">
      <alignment vertical="center"/>
    </xf>
    <xf numFmtId="0" fontId="2" fillId="8" borderId="22" xfId="0" applyFont="1" applyFill="1" applyBorder="1">
      <alignment vertical="center"/>
    </xf>
    <xf numFmtId="176" fontId="2" fillId="8" borderId="23" xfId="1" applyNumberFormat="1" applyFont="1" applyFill="1" applyBorder="1" applyAlignment="1">
      <alignment horizontal="center" vertical="center"/>
    </xf>
    <xf numFmtId="0" fontId="2" fillId="8" borderId="6" xfId="0" applyFont="1" applyFill="1" applyBorder="1" applyAlignment="1">
      <alignment vertical="center"/>
    </xf>
    <xf numFmtId="0" fontId="2" fillId="8" borderId="7" xfId="0" applyFont="1" applyFill="1" applyBorder="1" applyAlignment="1">
      <alignment vertical="center"/>
    </xf>
    <xf numFmtId="0" fontId="2" fillId="8" borderId="8" xfId="0" applyFont="1" applyFill="1" applyBorder="1" applyAlignment="1">
      <alignment vertical="center"/>
    </xf>
    <xf numFmtId="0" fontId="2" fillId="8" borderId="5" xfId="0" applyFont="1" applyFill="1" applyBorder="1">
      <alignment vertical="center"/>
    </xf>
    <xf numFmtId="0" fontId="10" fillId="9" borderId="6" xfId="0" applyFont="1" applyFill="1" applyBorder="1">
      <alignment vertical="center"/>
    </xf>
    <xf numFmtId="0" fontId="11" fillId="9" borderId="12" xfId="0" applyFont="1" applyFill="1" applyBorder="1">
      <alignment vertical="center"/>
    </xf>
    <xf numFmtId="176" fontId="11" fillId="9" borderId="11" xfId="1" applyNumberFormat="1" applyFont="1" applyFill="1" applyBorder="1" applyAlignment="1">
      <alignment horizontal="center" vertical="center"/>
    </xf>
    <xf numFmtId="0" fontId="11" fillId="9" borderId="11" xfId="0" applyFont="1" applyFill="1" applyBorder="1">
      <alignment vertical="center"/>
    </xf>
    <xf numFmtId="0" fontId="11" fillId="9" borderId="22" xfId="0" applyFont="1" applyFill="1" applyBorder="1">
      <alignment vertical="center"/>
    </xf>
    <xf numFmtId="176" fontId="11" fillId="9" borderId="23" xfId="1" applyNumberFormat="1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vertical="center"/>
    </xf>
    <xf numFmtId="0" fontId="11" fillId="9" borderId="7" xfId="0" applyFont="1" applyFill="1" applyBorder="1" applyAlignment="1">
      <alignment vertical="center"/>
    </xf>
    <xf numFmtId="0" fontId="11" fillId="9" borderId="8" xfId="0" applyFont="1" applyFill="1" applyBorder="1" applyAlignment="1">
      <alignment vertical="center"/>
    </xf>
    <xf numFmtId="0" fontId="11" fillId="9" borderId="5" xfId="0" applyFont="1" applyFill="1" applyBorder="1">
      <alignment vertical="center"/>
    </xf>
    <xf numFmtId="0" fontId="2" fillId="5" borderId="2" xfId="1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2" fillId="8" borderId="11" xfId="1" applyNumberFormat="1" applyFont="1" applyFill="1" applyBorder="1" applyAlignment="1">
      <alignment horizontal="center" vertical="center"/>
    </xf>
    <xf numFmtId="177" fontId="2" fillId="5" borderId="2" xfId="1" applyNumberFormat="1" applyFont="1" applyFill="1" applyBorder="1" applyAlignment="1">
      <alignment horizontal="center" vertical="center"/>
    </xf>
    <xf numFmtId="177" fontId="2" fillId="5" borderId="9" xfId="1" applyNumberFormat="1" applyFont="1" applyFill="1" applyBorder="1" applyAlignment="1">
      <alignment horizontal="center" vertical="center"/>
    </xf>
    <xf numFmtId="176" fontId="2" fillId="2" borderId="5" xfId="1" applyNumberFormat="1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9" fontId="10" fillId="11" borderId="1" xfId="0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29" xfId="0" applyFont="1" applyBorder="1">
      <alignment vertical="center"/>
    </xf>
    <xf numFmtId="0" fontId="12" fillId="0" borderId="30" xfId="0" applyFont="1" applyBorder="1">
      <alignment vertical="center"/>
    </xf>
    <xf numFmtId="0" fontId="12" fillId="0" borderId="31" xfId="0" applyFont="1" applyBorder="1">
      <alignment vertical="center"/>
    </xf>
    <xf numFmtId="0" fontId="12" fillId="0" borderId="32" xfId="0" applyFont="1" applyBorder="1">
      <alignment vertical="center"/>
    </xf>
    <xf numFmtId="0" fontId="12" fillId="0" borderId="0" xfId="0" applyFont="1" applyBorder="1">
      <alignment vertical="center"/>
    </xf>
    <xf numFmtId="0" fontId="12" fillId="0" borderId="33" xfId="0" applyFont="1" applyBorder="1">
      <alignment vertical="center"/>
    </xf>
    <xf numFmtId="0" fontId="12" fillId="0" borderId="34" xfId="0" applyFont="1" applyBorder="1">
      <alignment vertical="center"/>
    </xf>
    <xf numFmtId="0" fontId="12" fillId="0" borderId="35" xfId="0" applyFont="1" applyBorder="1">
      <alignment vertical="center"/>
    </xf>
    <xf numFmtId="0" fontId="12" fillId="0" borderId="36" xfId="0" applyFont="1" applyBorder="1">
      <alignment vertical="center"/>
    </xf>
    <xf numFmtId="176" fontId="12" fillId="0" borderId="32" xfId="1" applyNumberFormat="1" applyFont="1" applyBorder="1">
      <alignment vertical="center"/>
    </xf>
    <xf numFmtId="176" fontId="12" fillId="0" borderId="0" xfId="1" applyNumberFormat="1" applyFont="1" applyBorder="1">
      <alignment vertical="center"/>
    </xf>
    <xf numFmtId="176" fontId="12" fillId="0" borderId="33" xfId="1" applyNumberFormat="1" applyFont="1" applyBorder="1">
      <alignment vertical="center"/>
    </xf>
    <xf numFmtId="176" fontId="12" fillId="0" borderId="34" xfId="1" applyNumberFormat="1" applyFont="1" applyBorder="1">
      <alignment vertical="center"/>
    </xf>
    <xf numFmtId="176" fontId="12" fillId="0" borderId="35" xfId="1" applyNumberFormat="1" applyFont="1" applyBorder="1">
      <alignment vertical="center"/>
    </xf>
    <xf numFmtId="176" fontId="12" fillId="0" borderId="36" xfId="1" applyNumberFormat="1" applyFont="1" applyBorder="1">
      <alignment vertical="center"/>
    </xf>
    <xf numFmtId="176" fontId="12" fillId="0" borderId="29" xfId="1" applyNumberFormat="1" applyFont="1" applyBorder="1">
      <alignment vertical="center"/>
    </xf>
    <xf numFmtId="176" fontId="12" fillId="0" borderId="30" xfId="1" applyNumberFormat="1" applyFont="1" applyBorder="1">
      <alignment vertical="center"/>
    </xf>
    <xf numFmtId="176" fontId="12" fillId="0" borderId="31" xfId="1" applyNumberFormat="1" applyFont="1" applyBorder="1">
      <alignment vertical="center"/>
    </xf>
    <xf numFmtId="0" fontId="12" fillId="3" borderId="29" xfId="0" applyFont="1" applyFill="1" applyBorder="1">
      <alignment vertical="center"/>
    </xf>
    <xf numFmtId="0" fontId="12" fillId="3" borderId="30" xfId="0" applyFont="1" applyFill="1" applyBorder="1">
      <alignment vertical="center"/>
    </xf>
    <xf numFmtId="0" fontId="12" fillId="3" borderId="31" xfId="0" applyFont="1" applyFill="1" applyBorder="1">
      <alignment vertical="center"/>
    </xf>
    <xf numFmtId="0" fontId="2" fillId="2" borderId="0" xfId="1" applyNumberFormat="1" applyFont="1" applyFill="1" applyBorder="1" applyAlignment="1">
      <alignment horizontal="center" vertical="center"/>
    </xf>
    <xf numFmtId="176" fontId="12" fillId="0" borderId="16" xfId="0" applyNumberFormat="1" applyFont="1" applyBorder="1">
      <alignment vertical="center"/>
    </xf>
    <xf numFmtId="176" fontId="12" fillId="0" borderId="17" xfId="0" applyNumberFormat="1" applyFont="1" applyBorder="1">
      <alignment vertical="center"/>
    </xf>
    <xf numFmtId="176" fontId="12" fillId="0" borderId="28" xfId="0" applyNumberFormat="1" applyFont="1" applyBorder="1">
      <alignment vertical="center"/>
    </xf>
    <xf numFmtId="0" fontId="12" fillId="0" borderId="16" xfId="1" applyNumberFormat="1" applyFont="1" applyBorder="1">
      <alignment vertical="center"/>
    </xf>
    <xf numFmtId="0" fontId="12" fillId="0" borderId="17" xfId="1" applyNumberFormat="1" applyFont="1" applyBorder="1">
      <alignment vertical="center"/>
    </xf>
    <xf numFmtId="0" fontId="12" fillId="0" borderId="28" xfId="1" applyNumberFormat="1" applyFont="1" applyBorder="1">
      <alignment vertical="center"/>
    </xf>
    <xf numFmtId="0" fontId="2" fillId="0" borderId="0" xfId="0" applyFont="1" applyFill="1" applyBorder="1">
      <alignment vertical="center"/>
    </xf>
    <xf numFmtId="0" fontId="13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13" fillId="3" borderId="0" xfId="0" applyFont="1" applyFill="1" applyBorder="1">
      <alignment vertical="center"/>
    </xf>
    <xf numFmtId="0" fontId="13" fillId="0" borderId="0" xfId="0" applyFont="1">
      <alignment vertical="center"/>
    </xf>
    <xf numFmtId="0" fontId="0" fillId="0" borderId="0" xfId="0" applyNumberFormat="1">
      <alignment vertical="center"/>
    </xf>
    <xf numFmtId="0" fontId="2" fillId="2" borderId="0" xfId="1" applyNumberFormat="1" applyFont="1" applyFill="1" applyAlignment="1">
      <alignment horizontal="center" vertical="center"/>
    </xf>
    <xf numFmtId="0" fontId="2" fillId="5" borderId="1" xfId="1" applyNumberFormat="1" applyFont="1" applyFill="1" applyBorder="1" applyAlignment="1">
      <alignment horizontal="center" vertical="center"/>
    </xf>
    <xf numFmtId="0" fontId="2" fillId="6" borderId="1" xfId="1" applyNumberFormat="1" applyFont="1" applyFill="1" applyBorder="1" applyAlignment="1">
      <alignment horizontal="center" vertical="center"/>
    </xf>
    <xf numFmtId="0" fontId="2" fillId="7" borderId="1" xfId="1" applyNumberFormat="1" applyFont="1" applyFill="1" applyBorder="1" applyAlignment="1">
      <alignment horizontal="center" vertical="center"/>
    </xf>
    <xf numFmtId="0" fontId="2" fillId="4" borderId="1" xfId="1" applyNumberFormat="1" applyFont="1" applyFill="1" applyBorder="1" applyAlignment="1">
      <alignment horizontal="center" vertical="center"/>
    </xf>
    <xf numFmtId="0" fontId="2" fillId="2" borderId="0" xfId="0" applyNumberFormat="1" applyFont="1" applyFill="1">
      <alignment vertical="center"/>
    </xf>
    <xf numFmtId="0" fontId="2" fillId="7" borderId="0" xfId="1" applyNumberFormat="1" applyFont="1" applyFill="1" applyBorder="1" applyAlignment="1">
      <alignment horizontal="center" vertical="center"/>
    </xf>
    <xf numFmtId="0" fontId="2" fillId="4" borderId="0" xfId="1" applyNumberFormat="1" applyFont="1" applyFill="1" applyBorder="1" applyAlignment="1">
      <alignment horizontal="center" vertical="center"/>
    </xf>
    <xf numFmtId="0" fontId="2" fillId="2" borderId="19" xfId="1" applyNumberFormat="1" applyFont="1" applyFill="1" applyBorder="1" applyAlignment="1">
      <alignment horizontal="center" vertical="center"/>
    </xf>
    <xf numFmtId="0" fontId="2" fillId="7" borderId="14" xfId="1" applyNumberFormat="1" applyFont="1" applyFill="1" applyBorder="1" applyAlignment="1">
      <alignment horizontal="center" vertical="center"/>
    </xf>
    <xf numFmtId="0" fontId="5" fillId="4" borderId="1" xfId="1" applyNumberFormat="1" applyFont="1" applyFill="1" applyBorder="1" applyAlignment="1">
      <alignment horizontal="center" vertical="center"/>
    </xf>
    <xf numFmtId="0" fontId="5" fillId="5" borderId="1" xfId="1" applyNumberFormat="1" applyFont="1" applyFill="1" applyBorder="1" applyAlignment="1">
      <alignment horizontal="center" vertical="center"/>
    </xf>
    <xf numFmtId="0" fontId="5" fillId="6" borderId="1" xfId="1" applyNumberFormat="1" applyFont="1" applyFill="1" applyBorder="1" applyAlignment="1">
      <alignment horizontal="center" vertical="center"/>
    </xf>
    <xf numFmtId="0" fontId="5" fillId="7" borderId="0" xfId="1" applyNumberFormat="1" applyFont="1" applyFill="1" applyBorder="1" applyAlignment="1">
      <alignment horizontal="center" vertical="center"/>
    </xf>
    <xf numFmtId="0" fontId="5" fillId="7" borderId="1" xfId="1" applyNumberFormat="1" applyFont="1" applyFill="1" applyBorder="1" applyAlignment="1">
      <alignment horizontal="center" vertical="center"/>
    </xf>
    <xf numFmtId="0" fontId="2" fillId="6" borderId="0" xfId="1" applyNumberFormat="1" applyFont="1" applyFill="1" applyBorder="1" applyAlignment="1">
      <alignment horizontal="center" vertical="center"/>
    </xf>
    <xf numFmtId="0" fontId="5" fillId="4" borderId="0" xfId="1" applyNumberFormat="1" applyFont="1" applyFill="1" applyBorder="1" applyAlignment="1">
      <alignment horizontal="center" vertical="center"/>
    </xf>
    <xf numFmtId="0" fontId="5" fillId="5" borderId="0" xfId="1" applyNumberFormat="1" applyFont="1" applyFill="1" applyBorder="1" applyAlignment="1">
      <alignment horizontal="center" vertical="center"/>
    </xf>
    <xf numFmtId="0" fontId="2" fillId="7" borderId="35" xfId="1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>
      <alignment vertical="center"/>
    </xf>
    <xf numFmtId="0" fontId="2" fillId="5" borderId="2" xfId="0" applyNumberFormat="1" applyFont="1" applyFill="1" applyBorder="1">
      <alignment vertical="center"/>
    </xf>
    <xf numFmtId="0" fontId="2" fillId="5" borderId="1" xfId="0" applyNumberFormat="1" applyFont="1" applyFill="1" applyBorder="1">
      <alignment vertical="center"/>
    </xf>
    <xf numFmtId="0" fontId="2" fillId="6" borderId="1" xfId="0" applyNumberFormat="1" applyFont="1" applyFill="1" applyBorder="1">
      <alignment vertical="center"/>
    </xf>
    <xf numFmtId="0" fontId="2" fillId="4" borderId="1" xfId="0" applyNumberFormat="1" applyFont="1" applyFill="1" applyBorder="1">
      <alignment vertical="center"/>
    </xf>
    <xf numFmtId="0" fontId="5" fillId="4" borderId="1" xfId="0" applyNumberFormat="1" applyFont="1" applyFill="1" applyBorder="1">
      <alignment vertical="center"/>
    </xf>
    <xf numFmtId="0" fontId="9" fillId="4" borderId="1" xfId="0" applyNumberFormat="1" applyFont="1" applyFill="1" applyBorder="1">
      <alignment vertical="center"/>
    </xf>
    <xf numFmtId="0" fontId="2" fillId="7" borderId="1" xfId="0" applyNumberFormat="1" applyFont="1" applyFill="1" applyBorder="1">
      <alignment vertical="center"/>
    </xf>
    <xf numFmtId="0" fontId="5" fillId="7" borderId="1" xfId="0" applyNumberFormat="1" applyFont="1" applyFill="1" applyBorder="1">
      <alignment vertical="center"/>
    </xf>
    <xf numFmtId="0" fontId="5" fillId="5" borderId="1" xfId="0" applyNumberFormat="1" applyFont="1" applyFill="1" applyBorder="1">
      <alignment vertical="center"/>
    </xf>
    <xf numFmtId="0" fontId="5" fillId="6" borderId="1" xfId="0" applyNumberFormat="1" applyFont="1" applyFill="1" applyBorder="1">
      <alignment vertical="center"/>
    </xf>
    <xf numFmtId="0" fontId="9" fillId="6" borderId="1" xfId="0" applyNumberFormat="1" applyFont="1" applyFill="1" applyBorder="1">
      <alignment vertical="center"/>
    </xf>
    <xf numFmtId="0" fontId="9" fillId="7" borderId="1" xfId="0" applyNumberFormat="1" applyFont="1" applyFill="1" applyBorder="1">
      <alignment vertical="center"/>
    </xf>
    <xf numFmtId="0" fontId="4" fillId="5" borderId="1" xfId="0" applyNumberFormat="1" applyFont="1" applyFill="1" applyBorder="1">
      <alignment vertical="center"/>
    </xf>
    <xf numFmtId="0" fontId="2" fillId="2" borderId="19" xfId="0" applyNumberFormat="1" applyFont="1" applyFill="1" applyBorder="1">
      <alignment vertical="center"/>
    </xf>
    <xf numFmtId="0" fontId="2" fillId="7" borderId="14" xfId="0" applyNumberFormat="1" applyFont="1" applyFill="1" applyBorder="1">
      <alignment vertical="center"/>
    </xf>
    <xf numFmtId="0" fontId="6" fillId="5" borderId="1" xfId="1" applyNumberFormat="1" applyFont="1" applyFill="1" applyBorder="1" applyAlignment="1">
      <alignment horizontal="center" vertical="center"/>
    </xf>
    <xf numFmtId="0" fontId="6" fillId="5" borderId="1" xfId="0" applyNumberFormat="1" applyFont="1" applyFill="1" applyBorder="1">
      <alignment vertical="center"/>
    </xf>
    <xf numFmtId="0" fontId="9" fillId="5" borderId="1" xfId="0" applyNumberFormat="1" applyFont="1" applyFill="1" applyBorder="1">
      <alignment vertical="center"/>
    </xf>
    <xf numFmtId="0" fontId="9" fillId="7" borderId="14" xfId="0" applyNumberFormat="1" applyFont="1" applyFill="1" applyBorder="1">
      <alignment vertical="center"/>
    </xf>
    <xf numFmtId="0" fontId="4" fillId="6" borderId="1" xfId="0" applyNumberFormat="1" applyFont="1" applyFill="1" applyBorder="1">
      <alignment vertical="center"/>
    </xf>
    <xf numFmtId="177" fontId="2" fillId="5" borderId="38" xfId="1" applyNumberFormat="1" applyFont="1" applyFill="1" applyBorder="1" applyAlignment="1">
      <alignment horizontal="center" vertical="center"/>
    </xf>
    <xf numFmtId="177" fontId="2" fillId="5" borderId="0" xfId="1" applyNumberFormat="1" applyFont="1" applyFill="1" applyBorder="1" applyAlignment="1">
      <alignment horizontal="center" vertical="center"/>
    </xf>
    <xf numFmtId="176" fontId="2" fillId="10" borderId="11" xfId="1" applyNumberFormat="1" applyFont="1" applyFill="1" applyBorder="1" applyAlignment="1">
      <alignment horizontal="center" vertical="center"/>
    </xf>
    <xf numFmtId="177" fontId="2" fillId="10" borderId="2" xfId="1" applyNumberFormat="1" applyFont="1" applyFill="1" applyBorder="1" applyAlignment="1">
      <alignment horizontal="center" vertical="center"/>
    </xf>
    <xf numFmtId="177" fontId="2" fillId="10" borderId="37" xfId="1" applyNumberFormat="1" applyFont="1" applyFill="1" applyBorder="1" applyAlignment="1">
      <alignment horizontal="center" vertical="center"/>
    </xf>
    <xf numFmtId="177" fontId="2" fillId="10" borderId="9" xfId="1" applyNumberFormat="1" applyFont="1" applyFill="1" applyBorder="1" applyAlignment="1">
      <alignment horizontal="center" vertical="center"/>
    </xf>
    <xf numFmtId="177" fontId="2" fillId="10" borderId="38" xfId="1" applyNumberFormat="1" applyFont="1" applyFill="1" applyBorder="1" applyAlignment="1">
      <alignment horizontal="center" vertical="center"/>
    </xf>
    <xf numFmtId="176" fontId="11" fillId="10" borderId="11" xfId="1" applyNumberFormat="1" applyFont="1" applyFill="1" applyBorder="1" applyAlignment="1">
      <alignment horizontal="center" vertical="center"/>
    </xf>
    <xf numFmtId="176" fontId="2" fillId="10" borderId="0" xfId="1" applyNumberFormat="1" applyFont="1" applyFill="1" applyAlignment="1">
      <alignment horizontal="center" vertical="center"/>
    </xf>
    <xf numFmtId="176" fontId="2" fillId="10" borderId="0" xfId="1" applyNumberFormat="1" applyFont="1" applyFill="1" applyBorder="1" applyAlignment="1">
      <alignment horizontal="center" vertical="center"/>
    </xf>
    <xf numFmtId="0" fontId="2" fillId="10" borderId="0" xfId="0" applyFont="1" applyFill="1">
      <alignment vertical="center"/>
    </xf>
    <xf numFmtId="0" fontId="2" fillId="10" borderId="0" xfId="0" applyFont="1" applyFill="1" applyBorder="1">
      <alignment vertical="center"/>
    </xf>
    <xf numFmtId="9" fontId="2" fillId="10" borderId="0" xfId="1" applyFont="1" applyFill="1" applyBorder="1" applyAlignment="1">
      <alignment horizontal="center" vertical="center"/>
    </xf>
    <xf numFmtId="177" fontId="2" fillId="10" borderId="0" xfId="1" applyNumberFormat="1" applyFont="1" applyFill="1" applyBorder="1" applyAlignment="1">
      <alignment horizontal="center" vertical="center"/>
    </xf>
    <xf numFmtId="176" fontId="11" fillId="9" borderId="30" xfId="1" applyNumberFormat="1" applyFont="1" applyFill="1" applyBorder="1" applyAlignment="1">
      <alignment horizontal="center" vertical="center"/>
    </xf>
    <xf numFmtId="176" fontId="2" fillId="10" borderId="30" xfId="1" applyNumberFormat="1" applyFont="1" applyFill="1" applyBorder="1" applyAlignment="1">
      <alignment horizontal="center" vertical="center"/>
    </xf>
    <xf numFmtId="176" fontId="11" fillId="10" borderId="30" xfId="1" applyNumberFormat="1" applyFont="1" applyFill="1" applyBorder="1" applyAlignment="1">
      <alignment horizontal="center" vertical="center"/>
    </xf>
    <xf numFmtId="0" fontId="2" fillId="3" borderId="39" xfId="0" applyFont="1" applyFill="1" applyBorder="1">
      <alignment vertical="center"/>
    </xf>
    <xf numFmtId="176" fontId="2" fillId="3" borderId="39" xfId="1" applyNumberFormat="1" applyFont="1" applyFill="1" applyBorder="1" applyAlignment="1">
      <alignment horizontal="center" vertical="center"/>
    </xf>
    <xf numFmtId="0" fontId="2" fillId="8" borderId="39" xfId="0" applyFont="1" applyFill="1" applyBorder="1">
      <alignment vertical="center"/>
    </xf>
    <xf numFmtId="176" fontId="2" fillId="8" borderId="39" xfId="1" applyNumberFormat="1" applyFont="1" applyFill="1" applyBorder="1" applyAlignment="1">
      <alignment horizontal="center" vertical="center"/>
    </xf>
    <xf numFmtId="0" fontId="11" fillId="9" borderId="39" xfId="0" applyFont="1" applyFill="1" applyBorder="1">
      <alignment vertical="center"/>
    </xf>
    <xf numFmtId="176" fontId="11" fillId="9" borderId="39" xfId="1" applyNumberFormat="1" applyFont="1" applyFill="1" applyBorder="1" applyAlignment="1">
      <alignment horizontal="center" vertical="center"/>
    </xf>
    <xf numFmtId="177" fontId="2" fillId="5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10" borderId="1" xfId="0" applyFont="1" applyFill="1" applyBorder="1">
      <alignment vertical="center"/>
    </xf>
    <xf numFmtId="176" fontId="2" fillId="10" borderId="1" xfId="1" applyNumberFormat="1" applyFont="1" applyFill="1" applyBorder="1" applyAlignment="1">
      <alignment horizontal="center" vertical="center"/>
    </xf>
    <xf numFmtId="177" fontId="2" fillId="10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49" fontId="11" fillId="9" borderId="1" xfId="1" applyNumberFormat="1" applyFont="1" applyFill="1" applyBorder="1" applyAlignment="1">
      <alignment horizontal="center" vertical="center"/>
    </xf>
    <xf numFmtId="49" fontId="2" fillId="10" borderId="1" xfId="1" applyNumberFormat="1" applyFont="1" applyFill="1" applyBorder="1" applyAlignment="1">
      <alignment horizontal="center" vertical="center"/>
    </xf>
    <xf numFmtId="49" fontId="11" fillId="10" borderId="1" xfId="1" applyNumberFormat="1" applyFont="1" applyFill="1" applyBorder="1" applyAlignment="1">
      <alignment horizontal="center" vertical="center"/>
    </xf>
    <xf numFmtId="0" fontId="2" fillId="10" borderId="4" xfId="0" applyFont="1" applyFill="1" applyBorder="1">
      <alignment vertical="center"/>
    </xf>
    <xf numFmtId="177" fontId="2" fillId="10" borderId="3" xfId="1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177" fontId="2" fillId="10" borderId="40" xfId="1" applyNumberFormat="1" applyFont="1" applyFill="1" applyBorder="1" applyAlignment="1">
      <alignment horizontal="center" vertical="center"/>
    </xf>
    <xf numFmtId="176" fontId="2" fillId="10" borderId="40" xfId="1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49" fontId="13" fillId="2" borderId="1" xfId="0" quotePrefix="1" applyNumberFormat="1" applyFont="1" applyFill="1" applyBorder="1" applyAlignment="1">
      <alignment horizontal="center" vertical="center"/>
    </xf>
    <xf numFmtId="49" fontId="13" fillId="11" borderId="1" xfId="0" applyNumberFormat="1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3" fillId="2" borderId="1" xfId="0" applyNumberFormat="1" applyFont="1" applyFill="1" applyBorder="1" applyAlignment="1">
      <alignment horizontal="center" vertical="center"/>
    </xf>
    <xf numFmtId="3" fontId="2" fillId="2" borderId="0" xfId="0" applyNumberFormat="1" applyFont="1" applyFill="1">
      <alignment vertical="center"/>
    </xf>
    <xf numFmtId="178" fontId="2" fillId="2" borderId="0" xfId="1" applyNumberFormat="1" applyFont="1" applyFill="1">
      <alignment vertical="center"/>
    </xf>
    <xf numFmtId="9" fontId="2" fillId="2" borderId="1" xfId="0" applyNumberFormat="1" applyFont="1" applyFill="1" applyBorder="1">
      <alignment vertical="center"/>
    </xf>
    <xf numFmtId="9" fontId="12" fillId="0" borderId="0" xfId="1" applyFont="1">
      <alignment vertical="center"/>
    </xf>
    <xf numFmtId="0" fontId="11" fillId="10" borderId="1" xfId="1" applyNumberFormat="1" applyFont="1" applyFill="1" applyBorder="1" applyAlignment="1">
      <alignment horizontal="left" vertical="center"/>
    </xf>
    <xf numFmtId="0" fontId="6" fillId="0" borderId="1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2" fillId="10" borderId="0" xfId="1" applyNumberFormat="1" applyFont="1" applyFill="1" applyBorder="1" applyAlignment="1">
      <alignment horizontal="center" vertical="center"/>
    </xf>
    <xf numFmtId="0" fontId="2" fillId="10" borderId="0" xfId="1" applyNumberFormat="1" applyFont="1" applyFill="1" applyAlignment="1">
      <alignment horizontal="center" vertical="center"/>
    </xf>
    <xf numFmtId="176" fontId="5" fillId="10" borderId="1" xfId="1" applyNumberFormat="1" applyFont="1" applyFill="1" applyBorder="1" applyAlignment="1">
      <alignment horizontal="center" vertical="center"/>
    </xf>
    <xf numFmtId="176" fontId="4" fillId="10" borderId="1" xfId="1" applyNumberFormat="1" applyFont="1" applyFill="1" applyBorder="1" applyAlignment="1">
      <alignment horizontal="center" vertical="center"/>
    </xf>
    <xf numFmtId="176" fontId="2" fillId="2" borderId="0" xfId="0" applyNumberFormat="1" applyFont="1" applyFill="1" applyBorder="1">
      <alignment vertical="center"/>
    </xf>
    <xf numFmtId="179" fontId="2" fillId="2" borderId="1" xfId="1" applyNumberFormat="1" applyFont="1" applyFill="1" applyBorder="1" applyAlignment="1">
      <alignment horizontal="center" vertical="center"/>
    </xf>
    <xf numFmtId="179" fontId="2" fillId="2" borderId="1" xfId="1" applyNumberFormat="1" applyFont="1" applyFill="1" applyBorder="1">
      <alignment vertical="center"/>
    </xf>
    <xf numFmtId="176" fontId="8" fillId="2" borderId="1" xfId="1" applyNumberFormat="1" applyFont="1" applyFill="1" applyBorder="1" applyAlignment="1">
      <alignment horizontal="center" vertical="center"/>
    </xf>
    <xf numFmtId="176" fontId="11" fillId="10" borderId="1" xfId="1" applyNumberFormat="1" applyFont="1" applyFill="1" applyBorder="1" applyAlignment="1">
      <alignment horizontal="center" vertical="center"/>
    </xf>
    <xf numFmtId="176" fontId="10" fillId="10" borderId="1" xfId="1" applyNumberFormat="1" applyFont="1" applyFill="1" applyBorder="1" applyAlignment="1">
      <alignment horizontal="center" vertical="center"/>
    </xf>
    <xf numFmtId="176" fontId="6" fillId="2" borderId="1" xfId="1" applyNumberFormat="1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12" borderId="6" xfId="0" applyFont="1" applyFill="1" applyBorder="1" applyAlignment="1">
      <alignment horizontal="center" vertical="center"/>
    </xf>
    <xf numFmtId="0" fontId="12" fillId="12" borderId="7" xfId="0" applyFont="1" applyFill="1" applyBorder="1" applyAlignment="1">
      <alignment horizontal="center" vertical="center"/>
    </xf>
    <xf numFmtId="0" fontId="12" fillId="12" borderId="8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3" fillId="2" borderId="1" xfId="0" quotePrefix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49" fontId="13" fillId="2" borderId="19" xfId="0" applyNumberFormat="1" applyFont="1" applyFill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0" fontId="13" fillId="2" borderId="37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714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</xdr:colOff>
      <xdr:row>5</xdr:row>
      <xdr:rowOff>0</xdr:rowOff>
    </xdr:from>
    <xdr:to>
      <xdr:col>8</xdr:col>
      <xdr:colOff>971551</xdr:colOff>
      <xdr:row>6</xdr:row>
      <xdr:rowOff>127150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39551" y="762000"/>
          <a:ext cx="971550" cy="2795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971550</xdr:colOff>
      <xdr:row>8</xdr:row>
      <xdr:rowOff>127150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39550" y="1066800"/>
          <a:ext cx="971550" cy="2795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1000125</xdr:colOff>
      <xdr:row>10</xdr:row>
      <xdr:rowOff>135371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39550" y="1371600"/>
          <a:ext cx="1000125" cy="28777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981075</xdr:colOff>
      <xdr:row>12</xdr:row>
      <xdr:rowOff>125263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39550" y="1676400"/>
          <a:ext cx="981075" cy="27766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13</xdr:row>
      <xdr:rowOff>123825</xdr:rowOff>
    </xdr:from>
    <xdr:to>
      <xdr:col>8</xdr:col>
      <xdr:colOff>1295581</xdr:colOff>
      <xdr:row>16</xdr:row>
      <xdr:rowOff>37328</xdr:rowOff>
    </xdr:to>
    <xdr:pic>
      <xdr:nvPicPr>
        <xdr:cNvPr id="11" name="그림 10"/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53" b="78516"/>
        <a:stretch/>
      </xdr:blipFill>
      <xdr:spPr>
        <a:xfrm>
          <a:off x="11639550" y="2105025"/>
          <a:ext cx="1295581" cy="37070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0329_&#45210;&#49884;&#48372;&#49345;&#47532;&#49828;&#53944;_&#50504;&#47749;&#494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낚시보상"/>
      <sheetName val="씨앗 낚시 보상"/>
      <sheetName val="신규 랜덤박스 구성품"/>
      <sheetName val="NPC 물고기 교환 보상"/>
      <sheetName val="NPC대화 스크립트"/>
      <sheetName val="낚시보상 (2)"/>
      <sheetName val="씨앗 낚시 보상 (2)"/>
      <sheetName val="씨앗 낚시 보상 (3)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 xml:space="preserve">캐쉬 엑세서리 쿠폰 1일 </v>
          </cell>
          <cell r="C2" t="str">
            <v>홈가든 5캔디</v>
          </cell>
          <cell r="D2">
            <v>9002851</v>
          </cell>
        </row>
        <row r="3">
          <cell r="B3" t="str">
            <v>캡슐 머신 56회</v>
          </cell>
          <cell r="C3" t="str">
            <v>캡슐머신 50회</v>
          </cell>
          <cell r="D3">
            <v>9002852</v>
          </cell>
        </row>
        <row r="4">
          <cell r="B4" t="str">
            <v>캡슐 머신 33회</v>
          </cell>
          <cell r="C4" t="str">
            <v>캡슐머신 30회</v>
          </cell>
          <cell r="D4">
            <v>9002853</v>
          </cell>
        </row>
        <row r="5">
          <cell r="B5" t="str">
            <v>캡슐 머신 130회</v>
          </cell>
          <cell r="C5" t="str">
            <v>캡슐머신 100회</v>
          </cell>
          <cell r="D5">
            <v>9002854</v>
          </cell>
        </row>
        <row r="6">
          <cell r="B6" t="str">
            <v>캡슐 머신</v>
          </cell>
          <cell r="C6" t="str">
            <v>캡슐 머신 2회</v>
          </cell>
          <cell r="D6">
            <v>9002855</v>
          </cell>
        </row>
        <row r="7">
          <cell r="B7" t="str">
            <v>인비져블 레벨 랜덤박스(1,7일 9:1)</v>
          </cell>
          <cell r="C7" t="str">
            <v>인비져블 레벨 랜덤박스(2,(6일))</v>
          </cell>
          <cell r="D7">
            <v>9002856</v>
          </cell>
        </row>
        <row r="8">
          <cell r="B8" t="str">
            <v>인비져블 레벨 7일</v>
          </cell>
          <cell r="C8" t="str">
            <v>인비져블 레벨 (6일)</v>
          </cell>
          <cell r="D8">
            <v>9002857</v>
          </cell>
        </row>
        <row r="9">
          <cell r="B9" t="str">
            <v>인비져블 레벨 1일</v>
          </cell>
          <cell r="C9" t="str">
            <v>인비져블 레벨 (2일)</v>
          </cell>
          <cell r="D9">
            <v>9002858</v>
          </cell>
        </row>
        <row r="10">
          <cell r="B10" t="str">
            <v>P/A 비율 초기화</v>
          </cell>
          <cell r="C10" t="str">
            <v>알록달록 전광판 글자색 2회</v>
          </cell>
          <cell r="D10">
            <v>9002859</v>
          </cell>
        </row>
        <row r="11">
          <cell r="B11" t="str">
            <v>말풍선 구매권(캔디 1일)</v>
          </cell>
          <cell r="C11" t="str">
            <v>빈티지 네모 말풍선 (2일)</v>
          </cell>
          <cell r="D11">
            <v>9002860</v>
          </cell>
        </row>
        <row r="12">
          <cell r="B12" t="str">
            <v>말풍선 구매권 (캔디 1일)</v>
          </cell>
          <cell r="C12" t="str">
            <v>빈티지 네모 말풍선 (2일)</v>
          </cell>
          <cell r="D12">
            <v>9002861</v>
          </cell>
        </row>
        <row r="13">
          <cell r="B13" t="str">
            <v>말풍선 구매권 (캐쉬 1일)</v>
          </cell>
          <cell r="C13" t="str">
            <v>빈티지 네모 말풍선 (2일)</v>
          </cell>
          <cell r="D13">
            <v>9002862</v>
          </cell>
        </row>
        <row r="14">
          <cell r="B14" t="str">
            <v>페이블 럭키 박스</v>
          </cell>
          <cell r="C14" t="str">
            <v>페이블 럭키 박스</v>
          </cell>
          <cell r="D14">
            <v>9002863</v>
          </cell>
        </row>
        <row r="15">
          <cell r="B15" t="str">
            <v>작아져라 체형&amp;원래대로 체형</v>
          </cell>
          <cell r="C15" t="str">
            <v>작아져라 체형&amp;원래대로 체형</v>
          </cell>
          <cell r="D15">
            <v>9002864</v>
          </cell>
        </row>
        <row r="16">
          <cell r="B16" t="str">
            <v>일반 화분 랜덤박스</v>
          </cell>
          <cell r="C16" t="str">
            <v>일반 화분 랜덤박스</v>
          </cell>
          <cell r="D16">
            <v>9002865</v>
          </cell>
        </row>
        <row r="17">
          <cell r="B17" t="str">
            <v>일반 화분 랜던박스</v>
          </cell>
          <cell r="C17" t="str">
            <v>일반 화분 랜던박스</v>
          </cell>
          <cell r="D17">
            <v>9002866</v>
          </cell>
        </row>
        <row r="18">
          <cell r="B18" t="str">
            <v>옴브레 염색약 선택 박스</v>
          </cell>
          <cell r="C18" t="str">
            <v>옴브레 염색약 선택 박스</v>
          </cell>
          <cell r="D18">
            <v>9002867</v>
          </cell>
        </row>
        <row r="19">
          <cell r="B19" t="str">
            <v>엠포인트 4배 획득 1회</v>
          </cell>
          <cell r="C19" t="str">
            <v>엠포인트 4배 획득 1회</v>
          </cell>
          <cell r="D19">
            <v>9002868</v>
          </cell>
        </row>
        <row r="20">
          <cell r="B20" t="str">
            <v>엠포인트 3배 획득 1회</v>
          </cell>
          <cell r="C20" t="str">
            <v>엠포인트 3배 획득 1회</v>
          </cell>
          <cell r="D20">
            <v>9002869</v>
          </cell>
        </row>
        <row r="21">
          <cell r="B21" t="str">
            <v>엠포인트 2배 획득 1회</v>
          </cell>
          <cell r="C21" t="str">
            <v>엠포인트 2배 획득 1회</v>
          </cell>
          <cell r="D21">
            <v>9002870</v>
          </cell>
        </row>
        <row r="22">
          <cell r="B22" t="str">
            <v>송사리</v>
          </cell>
          <cell r="C22" t="str">
            <v>송사리</v>
          </cell>
          <cell r="D22">
            <v>9002871</v>
          </cell>
        </row>
        <row r="23">
          <cell r="B23" t="str">
            <v>솔플의 즐거움 3회</v>
          </cell>
          <cell r="C23" t="str">
            <v>솔플의 즐거움 3회</v>
          </cell>
          <cell r="D23">
            <v>9002872</v>
          </cell>
        </row>
        <row r="24">
          <cell r="B24" t="str">
            <v>솔플의 즐거움 2회</v>
          </cell>
          <cell r="C24" t="str">
            <v>솔플의 즐거움 2회</v>
          </cell>
          <cell r="D24">
            <v>9002873</v>
          </cell>
        </row>
        <row r="25">
          <cell r="B25" t="str">
            <v>솔플의 즐거움 1회</v>
          </cell>
          <cell r="C25" t="str">
            <v>솔플의 즐거움 1회</v>
          </cell>
          <cell r="D25">
            <v>9002874</v>
          </cell>
        </row>
        <row r="26">
          <cell r="B26" t="str">
            <v>붕어</v>
          </cell>
          <cell r="C26" t="str">
            <v>붕어</v>
          </cell>
          <cell r="D26">
            <v>9002875</v>
          </cell>
        </row>
        <row r="27">
          <cell r="B27" t="str">
            <v>메르헨 럭키 박스</v>
          </cell>
          <cell r="C27" t="str">
            <v>메르헨 럭키 박스</v>
          </cell>
          <cell r="D27">
            <v>9002876</v>
          </cell>
        </row>
        <row r="28">
          <cell r="B28" t="str">
            <v>망원경 5회 (5배)</v>
          </cell>
          <cell r="C28" t="str">
            <v>망원경 5회 (5배)</v>
          </cell>
          <cell r="D28">
            <v>9002877</v>
          </cell>
        </row>
        <row r="29">
          <cell r="B29" t="str">
            <v>망원경 5회 (3배)</v>
          </cell>
          <cell r="C29" t="str">
            <v>망원경 5회 (3배)</v>
          </cell>
          <cell r="D29">
            <v>9002878</v>
          </cell>
        </row>
        <row r="30">
          <cell r="B30" t="str">
            <v>망원경 5회 (2배)</v>
          </cell>
          <cell r="C30" t="str">
            <v>망원경 5회 (2배)</v>
          </cell>
          <cell r="D30">
            <v>9002879</v>
          </cell>
        </row>
        <row r="31">
          <cell r="B31" t="str">
            <v>망원경 3회 (5배)</v>
          </cell>
          <cell r="C31" t="str">
            <v>망원경 3회 (5배)</v>
          </cell>
          <cell r="D31">
            <v>9002880</v>
          </cell>
        </row>
        <row r="32">
          <cell r="B32" t="str">
            <v>망원경 3회 (3배)</v>
          </cell>
          <cell r="C32" t="str">
            <v>망원경 3회 (3배)</v>
          </cell>
          <cell r="D32">
            <v>9002881</v>
          </cell>
        </row>
        <row r="33">
          <cell r="B33" t="str">
            <v>망원경 3회 (2배)</v>
          </cell>
          <cell r="C33" t="str">
            <v>망원경 3회 (2배)</v>
          </cell>
          <cell r="D33">
            <v>9002882</v>
          </cell>
        </row>
        <row r="34">
          <cell r="B34" t="str">
            <v>망원경 1회 (5배)</v>
          </cell>
          <cell r="C34" t="str">
            <v>망원경 1회 (5배)</v>
          </cell>
          <cell r="D34">
            <v>9002883</v>
          </cell>
        </row>
        <row r="35">
          <cell r="B35" t="str">
            <v>망원경 1회 (3배)</v>
          </cell>
          <cell r="C35" t="str">
            <v>망원경 1회 (3배)</v>
          </cell>
          <cell r="D35">
            <v>9002884</v>
          </cell>
        </row>
        <row r="36">
          <cell r="B36" t="str">
            <v>망원경 1회 (2배)</v>
          </cell>
          <cell r="C36" t="str">
            <v>망원경 1회 (2배)</v>
          </cell>
          <cell r="D36">
            <v>9002885</v>
          </cell>
        </row>
        <row r="37">
          <cell r="B37" t="str">
            <v>낚시 홈가든 테두리 랜덤박스</v>
          </cell>
          <cell r="C37" t="str">
            <v>낚시 홈가든 테두리 랜덤박스</v>
          </cell>
          <cell r="D37">
            <v>9002886</v>
          </cell>
        </row>
        <row r="38">
          <cell r="B38" t="str">
            <v>낚시 펫 닉네임 패널 랜덤박스</v>
          </cell>
          <cell r="C38" t="str">
            <v>낚시 펫 닉네임 패널 랜덤박스</v>
          </cell>
          <cell r="D38">
            <v>9002887</v>
          </cell>
        </row>
        <row r="39">
          <cell r="B39" t="str">
            <v>낚시 말풍선 랜덤박스</v>
          </cell>
          <cell r="C39" t="str">
            <v>낚시 말풍선 랜덤박스</v>
          </cell>
          <cell r="D39">
            <v>9002888</v>
          </cell>
        </row>
        <row r="40">
          <cell r="B40" t="str">
            <v>낚시 닉 네임 패널 랜덤박스</v>
          </cell>
          <cell r="C40" t="str">
            <v>낚시 닉 네임 패널 랜덤박스</v>
          </cell>
          <cell r="D40">
            <v>9002889</v>
          </cell>
        </row>
        <row r="41">
          <cell r="B41" t="str">
            <v>기본 씨앗 랜덤 박스</v>
          </cell>
          <cell r="C41" t="str">
            <v>기본 씨앗 랜덤 박스</v>
          </cell>
          <cell r="D41">
            <v>9002890</v>
          </cell>
        </row>
        <row r="42">
          <cell r="B42" t="str">
            <v>경험치 3배 획득 1회</v>
          </cell>
          <cell r="C42" t="str">
            <v>경험치 3배 획득 1회</v>
          </cell>
          <cell r="D42">
            <v>9002891</v>
          </cell>
        </row>
        <row r="43">
          <cell r="B43" t="str">
            <v>경험치 2배 획득 1회</v>
          </cell>
          <cell r="C43" t="str">
            <v>경험치 2배 획득 1회</v>
          </cell>
          <cell r="D43">
            <v>9002892</v>
          </cell>
        </row>
        <row r="44">
          <cell r="B44" t="str">
            <v>2성 펫 분양권</v>
          </cell>
          <cell r="C44" t="str">
            <v>2성 펫 분양권</v>
          </cell>
          <cell r="D44">
            <v>9002893</v>
          </cell>
        </row>
        <row r="45">
          <cell r="B45" t="str">
            <v>1성 펫 분양권</v>
          </cell>
          <cell r="C45" t="str">
            <v>1성 펫 분양권</v>
          </cell>
          <cell r="D45">
            <v>9002894</v>
          </cell>
        </row>
        <row r="46">
          <cell r="B46" t="str">
            <v>캔디 화분 랜덤박스</v>
          </cell>
          <cell r="C46" t="str">
            <v>베이직 화분 랜덤박스</v>
          </cell>
          <cell r="D46">
            <v>9002895</v>
          </cell>
        </row>
        <row r="47">
          <cell r="B47" t="str">
            <v>캔디 화분 구매권</v>
          </cell>
          <cell r="C47" t="str">
            <v>베이직 화분 랜덤박스</v>
          </cell>
          <cell r="D47">
            <v>9002896</v>
          </cell>
        </row>
        <row r="48">
          <cell r="B48" t="str">
            <v>축하 전광판 1회</v>
          </cell>
          <cell r="C48" t="str">
            <v>레인보우 전광판 1회</v>
          </cell>
          <cell r="D48">
            <v>9002897</v>
          </cell>
        </row>
        <row r="49">
          <cell r="B49" t="str">
            <v>일반 전광판 3회</v>
          </cell>
          <cell r="C49" t="str">
            <v>레인보우 전광판 1회</v>
          </cell>
          <cell r="D49">
            <v>9002898</v>
          </cell>
        </row>
        <row r="50">
          <cell r="B50" t="str">
            <v>일반 전광판 1회</v>
          </cell>
          <cell r="C50" t="str">
            <v>레인보우 전광판 1회</v>
          </cell>
          <cell r="D50">
            <v>9002899</v>
          </cell>
        </row>
        <row r="51">
          <cell r="B51" t="str">
            <v>엔틱 전광판 1회</v>
          </cell>
          <cell r="C51" t="str">
            <v>레인보우 전광판 1회</v>
          </cell>
          <cell r="D51">
            <v>9002900</v>
          </cell>
        </row>
        <row r="52">
          <cell r="B52" t="str">
            <v>블링블링 전광판 1회</v>
          </cell>
          <cell r="C52" t="str">
            <v>레인보우 전광판 1회</v>
          </cell>
          <cell r="D52">
            <v>9002901</v>
          </cell>
        </row>
        <row r="53">
          <cell r="B53" t="str">
            <v>고백 전광판 1회</v>
          </cell>
          <cell r="C53" t="str">
            <v>레인보우 전광판 1회</v>
          </cell>
          <cell r="D53">
            <v>9002902</v>
          </cell>
        </row>
        <row r="54">
          <cell r="B54" t="str">
            <v>달빛 씨앗 랜덤박스</v>
          </cell>
          <cell r="C54" t="str">
            <v>달빛 씨앗 랜덤박스</v>
          </cell>
          <cell r="D54">
            <v>9002903</v>
          </cell>
        </row>
        <row r="55">
          <cell r="B55" t="str">
            <v>염색약 선택박스</v>
          </cell>
          <cell r="C55" t="str">
            <v>다양한 벽지 랜덤 박스(7일)</v>
          </cell>
          <cell r="D55">
            <v>9002904</v>
          </cell>
        </row>
        <row r="56">
          <cell r="B56" t="str">
            <v>홈 아웃도어 구매권</v>
          </cell>
          <cell r="C56" t="str">
            <v>다양한 벽지 랜덤 박스(365일)</v>
          </cell>
          <cell r="D56">
            <v>9002905</v>
          </cell>
        </row>
        <row r="57">
          <cell r="B57" t="str">
            <v xml:space="preserve">캐쉬 상의 쿠폰 1일 </v>
          </cell>
          <cell r="C57" t="str">
            <v>다양한 벽지 랜덤 박스(1일)</v>
          </cell>
          <cell r="D57">
            <v>9002906</v>
          </cell>
        </row>
        <row r="58">
          <cell r="B58" t="str">
            <v xml:space="preserve">캐쉬 상의 쿠폰 365일 </v>
          </cell>
          <cell r="C58" t="str">
            <v>농부 뚱냥 (7일)</v>
          </cell>
          <cell r="D58">
            <v>9002907</v>
          </cell>
        </row>
        <row r="59">
          <cell r="B59" t="str">
            <v xml:space="preserve">캐쉬 하의 쿠폰 365일 </v>
          </cell>
          <cell r="C59" t="str">
            <v>냥냥 다이버 (7일)</v>
          </cell>
          <cell r="D59">
            <v>9002908</v>
          </cell>
        </row>
        <row r="60">
          <cell r="B60" t="str">
            <v>영양제 3개</v>
          </cell>
          <cell r="C60" t="str">
            <v>냠냠 영양제 3회</v>
          </cell>
          <cell r="D60">
            <v>9002909</v>
          </cell>
        </row>
        <row r="61">
          <cell r="B61" t="str">
            <v>영양제 2개</v>
          </cell>
          <cell r="C61" t="str">
            <v>냠냠 영양제 2회</v>
          </cell>
          <cell r="D61">
            <v>9002910</v>
          </cell>
        </row>
        <row r="62">
          <cell r="B62" t="str">
            <v>영양제 1개</v>
          </cell>
          <cell r="C62" t="str">
            <v>냠냠 영양제 1회</v>
          </cell>
          <cell r="D62">
            <v>9002911</v>
          </cell>
        </row>
        <row r="63">
          <cell r="B63" t="str">
            <v>개사료 2개</v>
          </cell>
          <cell r="C63" t="str">
            <v>냠냠 개사료 2회</v>
          </cell>
          <cell r="D63">
            <v>9002912</v>
          </cell>
        </row>
        <row r="64">
          <cell r="B64" t="str">
            <v>개사료 1개</v>
          </cell>
          <cell r="C64" t="str">
            <v>냠냠 개사료 1회</v>
          </cell>
          <cell r="D64">
            <v>9002913</v>
          </cell>
        </row>
        <row r="65">
          <cell r="B65" t="str">
            <v xml:space="preserve">캐쉬 하의 쿠폰 30일 </v>
          </cell>
          <cell r="C65" t="str">
            <v>기본 도어 (2일)</v>
          </cell>
          <cell r="D65">
            <v>9002914</v>
          </cell>
        </row>
        <row r="66">
          <cell r="B66" t="str">
            <v>펫 네임 패널(1일 캐쉬) 구매권</v>
          </cell>
          <cell r="C66" t="str">
            <v>기본 닉네임 패널 (2일)</v>
          </cell>
          <cell r="D66">
            <v>9002915</v>
          </cell>
        </row>
        <row r="67">
          <cell r="B67" t="str">
            <v>캐쉬 닉네임 패널 1일</v>
          </cell>
          <cell r="C67" t="str">
            <v>기본 닉네임 패널 (2일)</v>
          </cell>
          <cell r="D67">
            <v>9002916</v>
          </cell>
        </row>
        <row r="68">
          <cell r="B68" t="str">
            <v>기본 닉네임 패널(캔디)</v>
          </cell>
          <cell r="C68" t="str">
            <v>기본 닉네임 패널 (2일)</v>
          </cell>
          <cell r="D68">
            <v>9002917</v>
          </cell>
        </row>
        <row r="69">
          <cell r="B69" t="str">
            <v xml:space="preserve">캐쉬 헤어 쿠폰 1일 </v>
          </cell>
          <cell r="C69" t="str">
            <v>그라데이션 헤어 랜덤박스(1일)</v>
          </cell>
          <cell r="D69">
            <v>9002918</v>
          </cell>
        </row>
        <row r="70">
          <cell r="B70" t="str">
            <v xml:space="preserve">캐쉬 헤어 쿠폰 365일 </v>
          </cell>
          <cell r="C70" t="str">
            <v>그라데이션 헤어 랜덤박스 (365일)</v>
          </cell>
          <cell r="D70">
            <v>9002919</v>
          </cell>
        </row>
        <row r="71">
          <cell r="B71" t="str">
            <v xml:space="preserve">캐쉬 헤어 쿠폰 30일 </v>
          </cell>
          <cell r="C71" t="str">
            <v>그라데이션 헤어 랜덤박스 (30일)</v>
          </cell>
          <cell r="D71">
            <v>9002920</v>
          </cell>
        </row>
        <row r="72">
          <cell r="B72" t="str">
            <v>홈 리모델링 구매권</v>
          </cell>
          <cell r="C72" t="str">
            <v>갤럭시 럭키 박스</v>
          </cell>
          <cell r="D72">
            <v>9002921</v>
          </cell>
        </row>
        <row r="73">
          <cell r="B73" t="str">
            <v>프리미엄 신데렐라 매직</v>
          </cell>
          <cell r="C73" t="str">
            <v>간편 프리미엄 신데렐라 매직</v>
          </cell>
          <cell r="D73">
            <v>9002922</v>
          </cell>
        </row>
        <row r="74">
          <cell r="B74" t="str">
            <v>신데렐라 매직</v>
          </cell>
          <cell r="C74" t="str">
            <v>간편 신데렐라 매직</v>
          </cell>
          <cell r="D74">
            <v>9002923</v>
          </cell>
        </row>
        <row r="75">
          <cell r="B75" t="str">
            <v>제련된 진화석 3개</v>
          </cell>
          <cell r="C75" t="str">
            <v>가공된 진화석 3회</v>
          </cell>
          <cell r="D75">
            <v>9002924</v>
          </cell>
        </row>
        <row r="76">
          <cell r="B76" t="str">
            <v>제련된 진화석 2개</v>
          </cell>
          <cell r="C76" t="str">
            <v>가공된 진화석 2회</v>
          </cell>
          <cell r="D76">
            <v>9002925</v>
          </cell>
        </row>
        <row r="77">
          <cell r="B77" t="str">
            <v>제련된 진화석 1개</v>
          </cell>
          <cell r="C77" t="str">
            <v>가공된 진화석 1회</v>
          </cell>
          <cell r="D77">
            <v>9002926</v>
          </cell>
        </row>
        <row r="78">
          <cell r="B78" t="str">
            <v>900 Mpoint</v>
          </cell>
          <cell r="C78" t="str">
            <v>900 Mpoint</v>
          </cell>
          <cell r="D78">
            <v>9002927</v>
          </cell>
        </row>
        <row r="79">
          <cell r="B79" t="str">
            <v>800 Mpoint</v>
          </cell>
          <cell r="C79" t="str">
            <v>800 Mpoint</v>
          </cell>
          <cell r="D79">
            <v>9002928</v>
          </cell>
        </row>
        <row r="80">
          <cell r="B80" t="str">
            <v>일정 초기화 (엠포인트)</v>
          </cell>
          <cell r="C80" t="str">
            <v>일정 초기화 (엠포인트)</v>
          </cell>
          <cell r="D80">
            <v>9002929</v>
          </cell>
        </row>
        <row r="81">
          <cell r="B81" t="str">
            <v>80 Mpoint</v>
          </cell>
          <cell r="C81" t="str">
            <v>80 Mpoint</v>
          </cell>
          <cell r="D81">
            <v>9002930</v>
          </cell>
        </row>
        <row r="82">
          <cell r="B82" t="str">
            <v>700 Mpoint</v>
          </cell>
          <cell r="C82" t="str">
            <v>700 Mpoint</v>
          </cell>
          <cell r="D82">
            <v>9002931</v>
          </cell>
        </row>
        <row r="83">
          <cell r="B83" t="str">
            <v xml:space="preserve">캐쉬 상의 쿠폰 30일 </v>
          </cell>
          <cell r="C83" t="str">
            <v>7+7 캔디 주머니 패키지</v>
          </cell>
          <cell r="D83">
            <v>9002932</v>
          </cell>
        </row>
        <row r="84">
          <cell r="B84" t="str">
            <v>600 Mpoint</v>
          </cell>
          <cell r="C84" t="str">
            <v>600 Mpoint</v>
          </cell>
          <cell r="D84">
            <v>9002933</v>
          </cell>
        </row>
        <row r="85">
          <cell r="B85" t="str">
            <v>일반 진화석 2개</v>
          </cell>
          <cell r="C85" t="str">
            <v>일반 진화석 2개</v>
          </cell>
          <cell r="D85">
            <v>9002934</v>
          </cell>
        </row>
        <row r="86">
          <cell r="B86" t="str">
            <v>5000 Mpoint</v>
          </cell>
          <cell r="C86" t="str">
            <v>5000 Mpoint</v>
          </cell>
          <cell r="D86">
            <v>9002935</v>
          </cell>
        </row>
        <row r="87">
          <cell r="B87" t="str">
            <v>1500 캔디 주머니(이벤트)</v>
          </cell>
          <cell r="C87" t="str">
            <v>500+500 캔디 주머니 패키지</v>
          </cell>
          <cell r="D87">
            <v>9002936</v>
          </cell>
        </row>
        <row r="88">
          <cell r="B88" t="str">
            <v>500 Mpoint</v>
          </cell>
          <cell r="C88" t="str">
            <v>500 Mpoint</v>
          </cell>
          <cell r="D88">
            <v>9002937</v>
          </cell>
        </row>
        <row r="89">
          <cell r="B89" t="str">
            <v>50 Mpoint</v>
          </cell>
          <cell r="C89" t="str">
            <v>50 Mpoint</v>
          </cell>
          <cell r="D89">
            <v>9002938</v>
          </cell>
        </row>
        <row r="90">
          <cell r="B90" t="str">
            <v>행운의 머핀</v>
          </cell>
          <cell r="C90" t="str">
            <v>5+5 캔디 주머니 패키지</v>
          </cell>
          <cell r="D90">
            <v>9002939</v>
          </cell>
        </row>
        <row r="91">
          <cell r="B91" t="str">
            <v>400 Mpoint</v>
          </cell>
          <cell r="C91" t="str">
            <v>400 Mpoint</v>
          </cell>
          <cell r="D91">
            <v>9002940</v>
          </cell>
        </row>
        <row r="92">
          <cell r="B92" t="str">
            <v>개 껌 3개</v>
          </cell>
          <cell r="C92" t="str">
            <v>개 껌 3개</v>
          </cell>
          <cell r="D92">
            <v>9002941</v>
          </cell>
        </row>
        <row r="93">
          <cell r="B93" t="str">
            <v>100 캔디 주머니(이벤트)</v>
          </cell>
          <cell r="C93" t="str">
            <v>35+35 캔디 주머니 패키지</v>
          </cell>
          <cell r="D93">
            <v>9002942</v>
          </cell>
        </row>
        <row r="94">
          <cell r="B94" t="str">
            <v>3000 Mpoint</v>
          </cell>
          <cell r="C94" t="str">
            <v>3000 Mpoint</v>
          </cell>
          <cell r="D94">
            <v>9002943</v>
          </cell>
        </row>
        <row r="95">
          <cell r="B95" t="str">
            <v>300 Mpoint</v>
          </cell>
          <cell r="C95" t="str">
            <v>300 Mpoint</v>
          </cell>
          <cell r="D95">
            <v>9002944</v>
          </cell>
        </row>
        <row r="96">
          <cell r="B96" t="str">
            <v>일반 진화석 1개</v>
          </cell>
          <cell r="C96" t="str">
            <v>일반 진화석 1개</v>
          </cell>
          <cell r="D96">
            <v>9002945</v>
          </cell>
        </row>
        <row r="97">
          <cell r="B97" t="str">
            <v>일반 진화석</v>
          </cell>
          <cell r="C97" t="str">
            <v>일반 진화석</v>
          </cell>
          <cell r="D97">
            <v>9002946</v>
          </cell>
        </row>
        <row r="98">
          <cell r="B98" t="str">
            <v>홈가든 2 캔디</v>
          </cell>
          <cell r="C98" t="str">
            <v>홈가든 2 캔디</v>
          </cell>
          <cell r="D98">
            <v>9002947</v>
          </cell>
        </row>
        <row r="99">
          <cell r="B99" t="str">
            <v>포춘쿠키</v>
          </cell>
          <cell r="C99" t="str">
            <v>2캔디</v>
          </cell>
          <cell r="D99">
            <v>9002948</v>
          </cell>
        </row>
        <row r="100">
          <cell r="B100" t="str">
            <v>2500 Mpoint</v>
          </cell>
          <cell r="C100" t="str">
            <v>2500 Mpoint</v>
          </cell>
          <cell r="D100">
            <v>9002949</v>
          </cell>
        </row>
        <row r="101">
          <cell r="B101" t="str">
            <v>700 캔디 주머니(이벤트)</v>
          </cell>
          <cell r="C101" t="str">
            <v>250+250 캔디 주머니 패키지</v>
          </cell>
          <cell r="D101">
            <v>9002950</v>
          </cell>
        </row>
        <row r="102">
          <cell r="B102" t="str">
            <v>250 Mpoint</v>
          </cell>
          <cell r="C102" t="str">
            <v>250 Mpoint</v>
          </cell>
          <cell r="D102">
            <v>9002951</v>
          </cell>
        </row>
        <row r="103">
          <cell r="B103" t="str">
            <v>70 캔디 주머니(이벤트)</v>
          </cell>
          <cell r="C103" t="str">
            <v>25+25 캔디 주머니 패키지</v>
          </cell>
          <cell r="D103">
            <v>9002952</v>
          </cell>
        </row>
        <row r="104">
          <cell r="B104" t="str">
            <v>개 껌 2개</v>
          </cell>
          <cell r="C104" t="str">
            <v>개 껌 2개</v>
          </cell>
          <cell r="D104">
            <v>9002953</v>
          </cell>
        </row>
        <row r="105">
          <cell r="B105" t="str">
            <v>2000 Mpoint</v>
          </cell>
          <cell r="C105" t="str">
            <v>2000 Mpoint</v>
          </cell>
          <cell r="D105">
            <v>9002954</v>
          </cell>
        </row>
        <row r="106">
          <cell r="B106" t="str">
            <v>200 Mpoint</v>
          </cell>
          <cell r="C106" t="str">
            <v>200 Mpoint</v>
          </cell>
          <cell r="D106">
            <v>9002955</v>
          </cell>
        </row>
        <row r="107">
          <cell r="B107" t="str">
            <v>홈가든 1 캔디</v>
          </cell>
          <cell r="C107" t="str">
            <v>홈가든 1 캔디</v>
          </cell>
          <cell r="D107">
            <v>9002956</v>
          </cell>
        </row>
        <row r="108">
          <cell r="B108" t="str">
            <v>1800 Mpoint</v>
          </cell>
          <cell r="C108" t="str">
            <v>1800 Mpoint</v>
          </cell>
          <cell r="D108">
            <v>9002957</v>
          </cell>
        </row>
        <row r="109">
          <cell r="B109" t="str">
            <v>1600 Mpoint</v>
          </cell>
          <cell r="C109" t="str">
            <v>1600 Mpoint</v>
          </cell>
          <cell r="D109">
            <v>9002958</v>
          </cell>
        </row>
        <row r="110">
          <cell r="B110" t="str">
            <v>1500 Mpoint</v>
          </cell>
          <cell r="C110" t="str">
            <v>1500 Mpoint</v>
          </cell>
          <cell r="D110">
            <v>9002959</v>
          </cell>
        </row>
        <row r="111">
          <cell r="B111" t="str">
            <v>450 캔디 주머니(이벤트)</v>
          </cell>
          <cell r="C111" t="str">
            <v>150+150 캔디 주머니 패키지</v>
          </cell>
          <cell r="D111">
            <v>9002960</v>
          </cell>
        </row>
        <row r="112">
          <cell r="B112" t="str">
            <v>150 Mpoint</v>
          </cell>
          <cell r="C112" t="str">
            <v>150 Mpoint</v>
          </cell>
          <cell r="D112">
            <v>9002961</v>
          </cell>
        </row>
        <row r="113">
          <cell r="B113" t="str">
            <v>30 캔디 주머니(이벤트)</v>
          </cell>
          <cell r="C113" t="str">
            <v>15+15 캔디 주머니 패키지</v>
          </cell>
          <cell r="D113">
            <v>9002962</v>
          </cell>
        </row>
        <row r="114">
          <cell r="B114" t="str">
            <v>1400 Mpoint</v>
          </cell>
          <cell r="C114" t="str">
            <v>1400 Mpoint</v>
          </cell>
          <cell r="D114">
            <v>9002963</v>
          </cell>
        </row>
        <row r="115">
          <cell r="B115" t="str">
            <v>1200 Mpoint</v>
          </cell>
          <cell r="C115" t="str">
            <v>1200 Mpoint</v>
          </cell>
          <cell r="D115">
            <v>9002964</v>
          </cell>
        </row>
        <row r="116">
          <cell r="B116" t="str">
            <v>개 껌</v>
          </cell>
          <cell r="C116" t="str">
            <v>개 껌</v>
          </cell>
          <cell r="D116">
            <v>9002965</v>
          </cell>
        </row>
        <row r="117">
          <cell r="B117" t="str">
            <v>1000 Mpoint</v>
          </cell>
          <cell r="C117" t="str">
            <v>1000 Mpoint</v>
          </cell>
          <cell r="D117">
            <v>9002966</v>
          </cell>
        </row>
        <row r="118">
          <cell r="B118" t="str">
            <v>100 Mpoint</v>
          </cell>
          <cell r="C118" t="str">
            <v>100 Mpoint</v>
          </cell>
          <cell r="D118">
            <v>9002967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C8"/>
  <sheetViews>
    <sheetView workbookViewId="0">
      <selection activeCell="C8" sqref="C8"/>
    </sheetView>
  </sheetViews>
  <sheetFormatPr defaultRowHeight="16.5" x14ac:dyDescent="0.3"/>
  <cols>
    <col min="2" max="2" width="12.75" bestFit="1" customWidth="1"/>
    <col min="3" max="3" width="22.25" bestFit="1" customWidth="1"/>
  </cols>
  <sheetData>
    <row r="2" spans="2:3" x14ac:dyDescent="0.3">
      <c r="B2" s="2" t="s">
        <v>32</v>
      </c>
      <c r="C2" s="2" t="s">
        <v>33</v>
      </c>
    </row>
    <row r="3" spans="2:3" x14ac:dyDescent="0.3">
      <c r="B3" s="4" t="s">
        <v>27</v>
      </c>
      <c r="C3" s="4" t="s">
        <v>34</v>
      </c>
    </row>
    <row r="4" spans="2:3" x14ac:dyDescent="0.3">
      <c r="B4" s="4" t="s">
        <v>28</v>
      </c>
      <c r="C4" s="4" t="s">
        <v>35</v>
      </c>
    </row>
    <row r="5" spans="2:3" x14ac:dyDescent="0.3">
      <c r="B5" s="4" t="s">
        <v>29</v>
      </c>
      <c r="C5" s="4" t="s">
        <v>36</v>
      </c>
    </row>
    <row r="6" spans="2:3" x14ac:dyDescent="0.3">
      <c r="B6" s="3" t="s">
        <v>30</v>
      </c>
      <c r="C6" s="3" t="s">
        <v>37</v>
      </c>
    </row>
    <row r="7" spans="2:3" x14ac:dyDescent="0.3">
      <c r="B7" s="3" t="s">
        <v>5</v>
      </c>
      <c r="C7" s="3" t="s">
        <v>105</v>
      </c>
    </row>
    <row r="8" spans="2:3" x14ac:dyDescent="0.3">
      <c r="B8" s="3" t="s">
        <v>31</v>
      </c>
      <c r="C8" s="3" t="s">
        <v>106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1"/>
  <sheetViews>
    <sheetView workbookViewId="0">
      <selection activeCell="I86" sqref="I86"/>
    </sheetView>
  </sheetViews>
  <sheetFormatPr defaultRowHeight="12" x14ac:dyDescent="0.3"/>
  <cols>
    <col min="1" max="1" width="1.625" style="223" customWidth="1"/>
    <col min="2" max="2" width="9.5" style="1" bestFit="1" customWidth="1"/>
    <col min="3" max="3" width="22.625" style="1" bestFit="1" customWidth="1"/>
    <col min="4" max="5" width="22.625" style="9" bestFit="1" customWidth="1"/>
    <col min="6" max="6" width="1.625" style="221" customWidth="1"/>
    <col min="7" max="7" width="22.625" style="1" bestFit="1" customWidth="1"/>
    <col min="8" max="9" width="22.625" style="9" bestFit="1" customWidth="1"/>
    <col min="10" max="10" width="1.625" style="221" customWidth="1"/>
    <col min="11" max="11" width="23.625" style="1" bestFit="1" customWidth="1"/>
    <col min="12" max="12" width="23.625" style="9" bestFit="1" customWidth="1"/>
    <col min="13" max="13" width="22.25" style="9" bestFit="1" customWidth="1"/>
    <col min="14" max="14" width="1.625" style="221" customWidth="1"/>
    <col min="15" max="15" width="10.375" style="1" bestFit="1" customWidth="1"/>
    <col min="16" max="16" width="22.75" style="1" bestFit="1" customWidth="1"/>
    <col min="17" max="18" width="22.75" style="9" bestFit="1" customWidth="1"/>
    <col min="19" max="19" width="1.625" style="221" customWidth="1"/>
    <col min="20" max="20" width="22.75" style="1" bestFit="1" customWidth="1"/>
    <col min="21" max="22" width="22.75" style="9" bestFit="1" customWidth="1"/>
    <col min="23" max="23" width="1.625" style="221" customWidth="1"/>
    <col min="24" max="24" width="22.75" style="1" bestFit="1" customWidth="1"/>
    <col min="25" max="25" width="22.75" style="9" bestFit="1" customWidth="1"/>
    <col min="26" max="26" width="26.375" style="9" bestFit="1" customWidth="1"/>
    <col min="27" max="27" width="1.625" style="221" customWidth="1"/>
    <col min="28" max="28" width="10.375" style="1" bestFit="1" customWidth="1"/>
    <col min="29" max="29" width="23.625" style="1" bestFit="1" customWidth="1"/>
    <col min="30" max="31" width="23.625" style="9" bestFit="1" customWidth="1"/>
    <col min="32" max="32" width="1.625" style="221" customWidth="1"/>
    <col min="33" max="33" width="22.75" style="1" bestFit="1" customWidth="1"/>
    <col min="34" max="35" width="22.75" style="9" bestFit="1" customWidth="1"/>
    <col min="36" max="36" width="1.625" style="221" customWidth="1"/>
    <col min="37" max="38" width="22.75" style="1" bestFit="1" customWidth="1"/>
    <col min="39" max="39" width="24.875" style="1" bestFit="1" customWidth="1"/>
    <col min="40" max="16384" width="9" style="1"/>
  </cols>
  <sheetData>
    <row r="1" spans="2:39" ht="12.75" thickBot="1" x14ac:dyDescent="0.35">
      <c r="B1" s="16"/>
      <c r="C1" s="14"/>
      <c r="D1" s="110"/>
      <c r="E1" s="120"/>
      <c r="F1" s="215"/>
      <c r="G1" s="12"/>
      <c r="H1" s="112"/>
      <c r="I1" s="122"/>
      <c r="J1" s="220"/>
      <c r="K1" s="230"/>
      <c r="L1" s="232"/>
      <c r="M1" s="234"/>
      <c r="N1" s="228"/>
      <c r="O1" s="16"/>
      <c r="P1" s="14"/>
      <c r="Q1" s="110"/>
      <c r="R1" s="120"/>
      <c r="S1" s="220"/>
      <c r="T1" s="12"/>
      <c r="U1" s="112"/>
      <c r="V1" s="122"/>
      <c r="W1" s="215"/>
      <c r="X1" s="12"/>
      <c r="Y1" s="112"/>
      <c r="Z1" s="122"/>
      <c r="AA1" s="229"/>
      <c r="AB1" s="16"/>
      <c r="AC1" s="94"/>
      <c r="AD1" s="113"/>
      <c r="AE1" s="123"/>
      <c r="AF1" s="220"/>
      <c r="AG1" s="12"/>
      <c r="AH1" s="112"/>
      <c r="AI1" s="122"/>
      <c r="AJ1" s="215"/>
      <c r="AK1" s="12"/>
      <c r="AL1" s="112"/>
      <c r="AM1" s="122"/>
    </row>
    <row r="2" spans="2:39" x14ac:dyDescent="0.3">
      <c r="B2" s="17"/>
      <c r="C2" s="18"/>
      <c r="D2" s="18"/>
      <c r="E2" s="18"/>
      <c r="F2" s="216"/>
      <c r="G2" s="20"/>
      <c r="H2" s="20"/>
      <c r="I2" s="20"/>
      <c r="J2" s="218"/>
      <c r="K2" s="23"/>
      <c r="L2" s="23"/>
      <c r="M2" s="23"/>
      <c r="N2" s="226"/>
      <c r="O2" s="17"/>
      <c r="P2" s="18"/>
      <c r="Q2" s="18"/>
      <c r="R2" s="18"/>
      <c r="S2" s="218"/>
      <c r="T2" s="20"/>
      <c r="U2" s="20"/>
      <c r="V2" s="20"/>
      <c r="W2" s="216"/>
      <c r="X2" s="20"/>
      <c r="Y2" s="20"/>
      <c r="Z2" s="20"/>
      <c r="AA2" s="226"/>
      <c r="AB2" s="17"/>
      <c r="AC2" s="96"/>
      <c r="AD2" s="96"/>
      <c r="AE2" s="96"/>
      <c r="AF2" s="218"/>
      <c r="AG2" s="20"/>
      <c r="AH2" s="20"/>
      <c r="AI2" s="20"/>
      <c r="AJ2" s="216"/>
      <c r="AK2" s="20"/>
      <c r="AL2" s="20"/>
      <c r="AM2" s="20"/>
    </row>
    <row r="3" spans="2:39" x14ac:dyDescent="0.3">
      <c r="B3" s="15"/>
      <c r="C3" s="21"/>
      <c r="D3" s="21"/>
      <c r="E3" s="21"/>
      <c r="F3" s="216"/>
      <c r="G3" s="23"/>
      <c r="H3" s="23"/>
      <c r="I3" s="23"/>
      <c r="J3" s="218"/>
      <c r="K3" s="23"/>
      <c r="L3" s="23"/>
      <c r="M3" s="23"/>
      <c r="N3" s="226"/>
      <c r="O3" s="15"/>
      <c r="P3" s="21"/>
      <c r="Q3" s="21"/>
      <c r="R3" s="21"/>
      <c r="S3" s="218"/>
      <c r="T3" s="23"/>
      <c r="U3" s="23"/>
      <c r="V3" s="23"/>
      <c r="W3" s="216"/>
      <c r="X3" s="23"/>
      <c r="Y3" s="23"/>
      <c r="Z3" s="23"/>
      <c r="AA3" s="226"/>
      <c r="AB3" s="15"/>
      <c r="AC3" s="97"/>
      <c r="AD3" s="97"/>
      <c r="AE3" s="97"/>
      <c r="AF3" s="218"/>
      <c r="AG3" s="23"/>
      <c r="AH3" s="23"/>
      <c r="AI3" s="23"/>
      <c r="AJ3" s="216"/>
      <c r="AK3" s="23"/>
      <c r="AL3" s="23"/>
      <c r="AM3" s="23"/>
    </row>
    <row r="4" spans="2:39" x14ac:dyDescent="0.3">
      <c r="B4" s="15"/>
      <c r="C4" s="31"/>
      <c r="D4" s="31"/>
      <c r="E4" s="31"/>
      <c r="F4" s="216"/>
      <c r="G4" s="33"/>
      <c r="H4" s="33"/>
      <c r="I4" s="33"/>
      <c r="J4" s="218"/>
      <c r="K4" s="33"/>
      <c r="L4" s="33"/>
      <c r="M4" s="33"/>
      <c r="N4" s="226"/>
      <c r="O4" s="15"/>
      <c r="P4" s="31"/>
      <c r="Q4" s="31"/>
      <c r="R4" s="31"/>
      <c r="S4" s="218"/>
      <c r="T4" s="33"/>
      <c r="U4" s="33"/>
      <c r="V4" s="33"/>
      <c r="W4" s="216"/>
      <c r="X4" s="33"/>
      <c r="Y4" s="33"/>
      <c r="Z4" s="33"/>
      <c r="AA4" s="226"/>
      <c r="AB4" s="15"/>
      <c r="AC4" s="98"/>
      <c r="AD4" s="98"/>
      <c r="AE4" s="98"/>
      <c r="AF4" s="218"/>
      <c r="AG4" s="33"/>
      <c r="AH4" s="33"/>
      <c r="AI4" s="33"/>
      <c r="AJ4" s="216"/>
      <c r="AK4" s="33"/>
      <c r="AL4" s="33"/>
      <c r="AM4" s="33"/>
    </row>
    <row r="5" spans="2:39" x14ac:dyDescent="0.3">
      <c r="B5" s="15"/>
      <c r="C5" s="31"/>
      <c r="D5" s="31"/>
      <c r="E5" s="31"/>
      <c r="F5" s="216"/>
      <c r="G5" s="33"/>
      <c r="H5" s="33"/>
      <c r="I5" s="33"/>
      <c r="J5" s="218"/>
      <c r="K5" s="33"/>
      <c r="L5" s="33"/>
      <c r="M5" s="33"/>
      <c r="N5" s="226"/>
      <c r="O5" s="15"/>
      <c r="P5" s="31"/>
      <c r="Q5" s="31"/>
      <c r="R5" s="31"/>
      <c r="S5" s="218"/>
      <c r="T5" s="33"/>
      <c r="U5" s="33"/>
      <c r="V5" s="33"/>
      <c r="W5" s="216"/>
      <c r="X5" s="33"/>
      <c r="Y5" s="33"/>
      <c r="Z5" s="33"/>
      <c r="AA5" s="226"/>
      <c r="AB5" s="15"/>
      <c r="AC5" s="98"/>
      <c r="AD5" s="98"/>
      <c r="AE5" s="98"/>
      <c r="AF5" s="218"/>
      <c r="AG5" s="33"/>
      <c r="AH5" s="33"/>
      <c r="AI5" s="33"/>
      <c r="AJ5" s="216"/>
      <c r="AK5" s="49"/>
      <c r="AL5" s="33"/>
      <c r="AM5" s="33"/>
    </row>
    <row r="6" spans="2:39" x14ac:dyDescent="0.3">
      <c r="B6" s="15"/>
      <c r="C6" s="31"/>
      <c r="D6" s="31"/>
      <c r="E6" s="31"/>
      <c r="F6" s="216"/>
      <c r="G6" s="33"/>
      <c r="H6" s="33"/>
      <c r="I6" s="33"/>
      <c r="J6" s="218"/>
      <c r="K6" s="33"/>
      <c r="L6" s="33"/>
      <c r="M6" s="33"/>
      <c r="N6" s="226"/>
      <c r="O6" s="15"/>
      <c r="P6" s="31"/>
      <c r="Q6" s="31"/>
      <c r="R6" s="31"/>
      <c r="S6" s="218"/>
      <c r="T6" s="33"/>
      <c r="U6" s="33"/>
      <c r="V6" s="33"/>
      <c r="W6" s="216"/>
      <c r="X6" s="33"/>
      <c r="Y6" s="33"/>
      <c r="Z6" s="33"/>
      <c r="AA6" s="226"/>
      <c r="AB6" s="15"/>
      <c r="AC6" s="98"/>
      <c r="AD6" s="98"/>
      <c r="AE6" s="98"/>
      <c r="AF6" s="218"/>
      <c r="AG6" s="33"/>
      <c r="AH6" s="33"/>
      <c r="AI6" s="33"/>
      <c r="AJ6" s="216"/>
      <c r="AK6" s="51"/>
      <c r="AL6" s="51"/>
      <c r="AM6" s="51"/>
    </row>
    <row r="7" spans="2:39" x14ac:dyDescent="0.3">
      <c r="B7" s="15"/>
      <c r="C7" s="31"/>
      <c r="D7" s="31"/>
      <c r="E7" s="31"/>
      <c r="F7" s="216"/>
      <c r="G7" s="33"/>
      <c r="H7" s="33"/>
      <c r="I7" s="33"/>
      <c r="J7" s="218"/>
      <c r="K7" s="49"/>
      <c r="L7" s="49"/>
      <c r="M7" s="49"/>
      <c r="N7" s="226"/>
      <c r="O7" s="15"/>
      <c r="P7" s="31"/>
      <c r="Q7" s="31"/>
      <c r="R7" s="31"/>
      <c r="S7" s="218"/>
      <c r="T7" s="33"/>
      <c r="U7" s="33"/>
      <c r="V7" s="33"/>
      <c r="W7" s="216"/>
      <c r="X7" s="49"/>
      <c r="Y7" s="49"/>
      <c r="Z7" s="49"/>
      <c r="AA7" s="226"/>
      <c r="AB7" s="15"/>
      <c r="AC7" s="98"/>
      <c r="AD7" s="98"/>
      <c r="AE7" s="98"/>
      <c r="AF7" s="218"/>
      <c r="AG7" s="49"/>
      <c r="AH7" s="49"/>
      <c r="AI7" s="49"/>
      <c r="AJ7" s="216"/>
      <c r="AK7" s="40"/>
      <c r="AL7" s="49"/>
      <c r="AM7" s="49"/>
    </row>
    <row r="8" spans="2:39" x14ac:dyDescent="0.3">
      <c r="B8" s="15"/>
      <c r="C8" s="31"/>
      <c r="D8" s="31"/>
      <c r="E8" s="31"/>
      <c r="F8" s="216"/>
      <c r="G8" s="33"/>
      <c r="H8" s="33"/>
      <c r="I8" s="33"/>
      <c r="J8" s="218"/>
      <c r="K8" s="53"/>
      <c r="L8" s="53"/>
      <c r="M8" s="53"/>
      <c r="N8" s="226"/>
      <c r="O8" s="15"/>
      <c r="P8" s="31"/>
      <c r="Q8" s="31"/>
      <c r="R8" s="31"/>
      <c r="S8" s="218"/>
      <c r="T8" s="33"/>
      <c r="U8" s="33"/>
      <c r="V8" s="33"/>
      <c r="W8" s="216"/>
      <c r="X8" s="51"/>
      <c r="Y8" s="51"/>
      <c r="Z8" s="51"/>
      <c r="AA8" s="226"/>
      <c r="AB8" s="15"/>
      <c r="AC8" s="98"/>
      <c r="AD8" s="98"/>
      <c r="AE8" s="98"/>
      <c r="AF8" s="218"/>
      <c r="AG8" s="40"/>
      <c r="AH8" s="40"/>
      <c r="AI8" s="40"/>
      <c r="AJ8" s="216"/>
      <c r="AK8" s="41"/>
      <c r="AL8" s="237"/>
      <c r="AM8" s="237"/>
    </row>
    <row r="9" spans="2:39" x14ac:dyDescent="0.3">
      <c r="B9" s="15"/>
      <c r="C9" s="31"/>
      <c r="D9" s="31"/>
      <c r="E9" s="31"/>
      <c r="F9" s="216"/>
      <c r="G9" s="33"/>
      <c r="H9" s="33"/>
      <c r="I9" s="33"/>
      <c r="J9" s="218"/>
      <c r="K9" s="40"/>
      <c r="L9" s="40"/>
      <c r="M9" s="48"/>
      <c r="N9" s="226"/>
      <c r="O9" s="15"/>
      <c r="P9" s="31"/>
      <c r="Q9" s="31"/>
      <c r="R9" s="31"/>
      <c r="S9" s="218"/>
      <c r="T9" s="33"/>
      <c r="U9" s="33"/>
      <c r="V9" s="33"/>
      <c r="W9" s="216"/>
      <c r="X9" s="40"/>
      <c r="Y9" s="40"/>
      <c r="Z9" s="40"/>
      <c r="AA9" s="226"/>
      <c r="AB9" s="15"/>
      <c r="AC9" s="98"/>
      <c r="AD9" s="98"/>
      <c r="AE9" s="98"/>
      <c r="AF9" s="218"/>
      <c r="AG9" s="44"/>
      <c r="AH9" s="44"/>
      <c r="AI9" s="44"/>
      <c r="AJ9" s="216"/>
      <c r="AK9" s="30"/>
      <c r="AL9" s="40"/>
      <c r="AM9" s="40"/>
    </row>
    <row r="10" spans="2:39" x14ac:dyDescent="0.3">
      <c r="B10" s="15"/>
      <c r="C10" s="46"/>
      <c r="D10" s="31"/>
      <c r="E10" s="31"/>
      <c r="F10" s="216"/>
      <c r="G10" s="52"/>
      <c r="H10" s="52"/>
      <c r="I10" s="52"/>
      <c r="J10" s="218"/>
      <c r="K10" s="40"/>
      <c r="L10" s="40"/>
      <c r="M10" s="40"/>
      <c r="N10" s="226"/>
      <c r="O10" s="15"/>
      <c r="P10" s="46"/>
      <c r="Q10" s="46"/>
      <c r="R10" s="46"/>
      <c r="S10" s="218"/>
      <c r="T10" s="49"/>
      <c r="U10" s="49"/>
      <c r="V10" s="49"/>
      <c r="W10" s="216"/>
      <c r="X10" s="41"/>
      <c r="Y10" s="41"/>
      <c r="Z10" s="41"/>
      <c r="AA10" s="226"/>
      <c r="AB10" s="15"/>
      <c r="AC10" s="99"/>
      <c r="AD10" s="99"/>
      <c r="AE10" s="99"/>
      <c r="AF10" s="218"/>
      <c r="AG10" s="28"/>
      <c r="AH10" s="28"/>
      <c r="AI10" s="28"/>
      <c r="AJ10" s="216"/>
      <c r="AK10" s="30"/>
      <c r="AL10" s="40"/>
      <c r="AM10" s="40"/>
    </row>
    <row r="11" spans="2:39" x14ac:dyDescent="0.3">
      <c r="B11" s="15"/>
      <c r="C11" s="46"/>
      <c r="D11" s="31"/>
      <c r="E11" s="31"/>
      <c r="F11" s="216"/>
      <c r="G11" s="40"/>
      <c r="H11" s="40"/>
      <c r="I11" s="40"/>
      <c r="J11" s="218"/>
      <c r="K11" s="45"/>
      <c r="L11" s="45"/>
      <c r="M11" s="45"/>
      <c r="N11" s="226"/>
      <c r="O11" s="15"/>
      <c r="P11" s="38"/>
      <c r="Q11" s="38"/>
      <c r="R11" s="38"/>
      <c r="S11" s="218"/>
      <c r="T11" s="40"/>
      <c r="U11" s="40"/>
      <c r="V11" s="40"/>
      <c r="W11" s="216"/>
      <c r="X11" s="26"/>
      <c r="Y11" s="26"/>
      <c r="Z11" s="26"/>
      <c r="AA11" s="226"/>
      <c r="AB11" s="15"/>
      <c r="AC11" s="100"/>
      <c r="AD11" s="100"/>
      <c r="AE11" s="100"/>
      <c r="AF11" s="218"/>
      <c r="AG11" s="30"/>
      <c r="AH11" s="30"/>
      <c r="AI11" s="30"/>
      <c r="AJ11" s="216"/>
      <c r="AK11" s="26"/>
      <c r="AL11" s="26"/>
      <c r="AM11" s="26"/>
    </row>
    <row r="12" spans="2:39" x14ac:dyDescent="0.3">
      <c r="B12" s="15"/>
      <c r="C12" s="46"/>
      <c r="D12" s="31"/>
      <c r="E12" s="31"/>
      <c r="F12" s="216"/>
      <c r="G12" s="40"/>
      <c r="H12" s="40"/>
      <c r="I12" s="40"/>
      <c r="J12" s="218"/>
      <c r="K12" s="26"/>
      <c r="L12" s="26"/>
      <c r="M12" s="26"/>
      <c r="N12" s="226"/>
      <c r="O12" s="15"/>
      <c r="P12" s="38"/>
      <c r="Q12" s="38"/>
      <c r="R12" s="38"/>
      <c r="S12" s="218"/>
      <c r="T12" s="44"/>
      <c r="U12" s="44"/>
      <c r="V12" s="44"/>
      <c r="W12" s="216"/>
      <c r="X12" s="26"/>
      <c r="Y12" s="26"/>
      <c r="Z12" s="26"/>
      <c r="AA12" s="226"/>
      <c r="AB12" s="15"/>
      <c r="AC12" s="100"/>
      <c r="AD12" s="100"/>
      <c r="AE12" s="100"/>
      <c r="AF12" s="218"/>
      <c r="AG12" s="26"/>
      <c r="AH12" s="26"/>
      <c r="AI12" s="26"/>
      <c r="AJ12" s="216"/>
      <c r="AK12" s="27"/>
      <c r="AL12" s="27"/>
      <c r="AM12" s="27"/>
    </row>
    <row r="13" spans="2:39" x14ac:dyDescent="0.3">
      <c r="B13" s="15"/>
      <c r="E13" s="46"/>
      <c r="F13" s="216"/>
      <c r="G13" s="24"/>
      <c r="H13" s="24"/>
      <c r="I13" s="24"/>
      <c r="J13" s="218"/>
      <c r="K13" s="33"/>
      <c r="L13" s="33"/>
      <c r="M13" s="23"/>
      <c r="N13" s="226"/>
      <c r="O13" s="15"/>
      <c r="P13" s="21"/>
      <c r="Q13" s="21"/>
      <c r="R13" s="21"/>
      <c r="S13" s="218"/>
      <c r="T13" s="24"/>
      <c r="U13" s="24"/>
      <c r="V13" s="24"/>
      <c r="W13" s="216"/>
      <c r="X13" s="34"/>
      <c r="Y13" s="34"/>
      <c r="Z13" s="34"/>
      <c r="AA13" s="226"/>
      <c r="AB13" s="15"/>
      <c r="AC13" s="97"/>
      <c r="AD13" s="97"/>
      <c r="AE13" s="97"/>
      <c r="AF13" s="218"/>
      <c r="AG13" s="37"/>
      <c r="AJ13" s="216"/>
      <c r="AK13" s="33"/>
      <c r="AL13" s="30"/>
      <c r="AM13" s="30"/>
    </row>
    <row r="14" spans="2:39" x14ac:dyDescent="0.3">
      <c r="B14" s="15"/>
      <c r="C14" s="38"/>
      <c r="D14" s="38"/>
      <c r="E14" s="38"/>
      <c r="F14" s="216"/>
      <c r="G14" s="33"/>
      <c r="H14" s="33"/>
      <c r="I14" s="33"/>
      <c r="J14" s="218"/>
      <c r="K14" s="37"/>
      <c r="L14" s="37"/>
      <c r="M14" s="37"/>
      <c r="N14" s="226"/>
      <c r="O14" s="15"/>
      <c r="P14" s="31"/>
      <c r="Q14" s="31"/>
      <c r="R14" s="31"/>
      <c r="S14" s="218"/>
      <c r="T14" s="26"/>
      <c r="U14" s="26"/>
      <c r="V14" s="26"/>
      <c r="W14" s="216"/>
      <c r="X14" s="36"/>
      <c r="Y14" s="36"/>
      <c r="Z14" s="36"/>
      <c r="AA14" s="226"/>
      <c r="AB14" s="15"/>
      <c r="AC14" s="97"/>
      <c r="AD14" s="97"/>
      <c r="AE14" s="97"/>
      <c r="AF14" s="218"/>
      <c r="AG14" s="37"/>
      <c r="AH14" s="37"/>
      <c r="AI14" s="37"/>
      <c r="AJ14" s="216"/>
      <c r="AK14" s="34"/>
      <c r="AL14" s="34"/>
      <c r="AM14" s="37"/>
    </row>
    <row r="15" spans="2:39" x14ac:dyDescent="0.3">
      <c r="B15" s="15"/>
      <c r="C15" s="38"/>
      <c r="D15" s="38"/>
      <c r="E15" s="38"/>
      <c r="F15" s="216"/>
      <c r="G15" s="37"/>
      <c r="H15" s="37"/>
      <c r="I15" s="37"/>
      <c r="J15" s="218"/>
      <c r="K15" s="36"/>
      <c r="L15" s="36"/>
      <c r="M15" s="36"/>
      <c r="N15" s="226"/>
      <c r="O15" s="15"/>
      <c r="P15" s="46"/>
      <c r="Q15" s="46"/>
      <c r="R15" s="46"/>
      <c r="S15" s="218"/>
      <c r="T15" s="37"/>
      <c r="U15" s="37"/>
      <c r="V15" s="37"/>
      <c r="W15" s="216"/>
      <c r="X15" s="51"/>
      <c r="Y15" s="51"/>
      <c r="AA15" s="226"/>
      <c r="AB15" s="15"/>
      <c r="AC15" s="98"/>
      <c r="AD15" s="98"/>
      <c r="AE15" s="98"/>
      <c r="AF15" s="218"/>
      <c r="AG15" s="52"/>
      <c r="AH15" s="52"/>
      <c r="AJ15" s="216"/>
      <c r="AK15" s="36"/>
      <c r="AL15" s="237"/>
      <c r="AM15" s="237"/>
    </row>
    <row r="16" spans="2:39" x14ac:dyDescent="0.3">
      <c r="B16" s="15"/>
      <c r="C16" s="31"/>
      <c r="D16" s="31"/>
      <c r="E16" s="31"/>
      <c r="F16" s="216"/>
      <c r="G16" s="48"/>
      <c r="H16" s="48"/>
      <c r="I16" s="48"/>
      <c r="J16" s="218"/>
      <c r="K16" s="49"/>
      <c r="L16" s="49"/>
      <c r="M16" s="49"/>
      <c r="N16" s="226"/>
      <c r="O16" s="15"/>
      <c r="P16" s="31"/>
      <c r="Q16" s="31"/>
      <c r="R16" s="31"/>
      <c r="S16" s="218"/>
      <c r="T16" s="52"/>
      <c r="U16" s="52"/>
      <c r="V16" s="52"/>
      <c r="W16" s="216"/>
      <c r="X16" s="41"/>
      <c r="Y16" s="41"/>
      <c r="AA16" s="226"/>
      <c r="AB16" s="15"/>
      <c r="AC16" s="99"/>
      <c r="AD16" s="99"/>
      <c r="AE16" s="99"/>
      <c r="AF16" s="218"/>
      <c r="AG16" s="44"/>
      <c r="AH16" s="44"/>
      <c r="AI16" s="44"/>
      <c r="AJ16" s="216"/>
      <c r="AK16" s="51"/>
      <c r="AL16" s="51"/>
      <c r="AM16" s="237"/>
    </row>
    <row r="17" spans="2:39" x14ac:dyDescent="0.3">
      <c r="B17" s="15"/>
      <c r="C17" s="46"/>
      <c r="D17" s="46"/>
      <c r="E17" s="46"/>
      <c r="F17" s="216"/>
      <c r="G17" s="52"/>
      <c r="H17" s="52"/>
      <c r="I17" s="52"/>
      <c r="J17" s="218"/>
      <c r="K17" s="41"/>
      <c r="L17" s="41"/>
      <c r="M17" s="41"/>
      <c r="N17" s="226"/>
      <c r="O17" s="15"/>
      <c r="P17" s="262"/>
      <c r="Q17" s="262"/>
      <c r="R17" s="262"/>
      <c r="S17" s="218"/>
      <c r="T17" s="44"/>
      <c r="U17" s="44"/>
      <c r="V17" s="44"/>
      <c r="W17" s="216"/>
      <c r="X17" s="43"/>
      <c r="Y17" s="43"/>
      <c r="Z17" s="43"/>
      <c r="AA17" s="226"/>
      <c r="AB17" s="15"/>
      <c r="AC17" s="98"/>
      <c r="AD17" s="98"/>
      <c r="AE17" s="98"/>
      <c r="AF17" s="218"/>
      <c r="AG17" s="262"/>
      <c r="AH17" s="262"/>
      <c r="AJ17" s="216"/>
      <c r="AK17" s="41"/>
      <c r="AL17" s="41"/>
      <c r="AM17" s="237"/>
    </row>
    <row r="18" spans="2:39" x14ac:dyDescent="0.3">
      <c r="B18" s="15"/>
      <c r="C18" s="31"/>
      <c r="D18" s="31"/>
      <c r="E18" s="31"/>
      <c r="F18" s="216"/>
      <c r="G18" s="26"/>
      <c r="H18" s="26"/>
      <c r="I18" s="26"/>
      <c r="J18" s="218"/>
      <c r="K18" s="26"/>
      <c r="L18" s="26"/>
      <c r="M18" s="26"/>
      <c r="N18" s="226"/>
      <c r="O18" s="15"/>
      <c r="P18" s="46"/>
      <c r="Q18" s="46"/>
      <c r="R18" s="46"/>
      <c r="S18" s="218"/>
      <c r="T18" s="23"/>
      <c r="U18" s="23"/>
      <c r="W18" s="216"/>
      <c r="Z18" s="41"/>
      <c r="AA18" s="226"/>
      <c r="AB18" s="15"/>
      <c r="AC18" s="262"/>
      <c r="AD18" s="262"/>
      <c r="AE18" s="262"/>
      <c r="AF18" s="218"/>
      <c r="AG18" s="48"/>
      <c r="AH18" s="48"/>
      <c r="AI18" s="48"/>
      <c r="AJ18" s="216"/>
      <c r="AK18" s="43"/>
      <c r="AL18" s="43"/>
      <c r="AM18" s="237"/>
    </row>
    <row r="19" spans="2:39" x14ac:dyDescent="0.3">
      <c r="B19" s="15"/>
      <c r="C19" s="262"/>
      <c r="D19" s="262"/>
      <c r="E19" s="262"/>
      <c r="F19" s="216"/>
      <c r="G19" s="33"/>
      <c r="H19" s="33"/>
      <c r="I19" s="33"/>
      <c r="J19" s="218"/>
      <c r="K19" s="33"/>
      <c r="L19" s="33"/>
      <c r="M19" s="33"/>
      <c r="N19" s="226"/>
      <c r="O19" s="15"/>
      <c r="P19" s="46"/>
      <c r="Q19" s="46"/>
      <c r="R19" s="46"/>
      <c r="S19" s="218"/>
      <c r="T19" s="262"/>
      <c r="U19" s="262"/>
      <c r="V19" s="262"/>
      <c r="W19" s="216"/>
      <c r="X19" s="23"/>
      <c r="Y19" s="23"/>
      <c r="Z19" s="33"/>
      <c r="AA19" s="226"/>
      <c r="AB19" s="15"/>
      <c r="AC19" s="99"/>
      <c r="AD19" s="99"/>
      <c r="AE19" s="99"/>
      <c r="AG19" s="24"/>
      <c r="AH19" s="24"/>
      <c r="AI19" s="24"/>
      <c r="AJ19" s="216"/>
      <c r="AK19" s="262"/>
      <c r="AL19" s="237"/>
      <c r="AM19" s="237"/>
    </row>
    <row r="20" spans="2:39" x14ac:dyDescent="0.3">
      <c r="B20" s="15"/>
      <c r="C20" s="46"/>
      <c r="D20" s="46"/>
      <c r="E20" s="46"/>
      <c r="F20" s="216"/>
      <c r="G20" s="262"/>
      <c r="H20" s="262"/>
      <c r="I20" s="262"/>
      <c r="J20" s="218"/>
      <c r="K20" s="262"/>
      <c r="L20" s="262"/>
      <c r="M20" s="262"/>
      <c r="N20" s="226"/>
      <c r="O20" s="15"/>
      <c r="P20" s="38"/>
      <c r="Q20" s="38"/>
      <c r="R20" s="38"/>
      <c r="S20" s="218"/>
      <c r="T20" s="48"/>
      <c r="U20" s="48"/>
      <c r="V20" s="48"/>
      <c r="W20" s="216"/>
      <c r="X20" s="262"/>
      <c r="Y20" s="262"/>
      <c r="Z20" s="262"/>
      <c r="AB20" s="15"/>
      <c r="AC20" s="99"/>
      <c r="AD20" s="99"/>
      <c r="AE20" s="99"/>
      <c r="AF20" s="218"/>
      <c r="AG20" s="24"/>
      <c r="AH20" s="24"/>
      <c r="AI20" s="24"/>
      <c r="AJ20" s="216"/>
      <c r="AK20" s="48"/>
      <c r="AL20" s="48"/>
      <c r="AM20" s="48"/>
    </row>
    <row r="21" spans="2:39" x14ac:dyDescent="0.3">
      <c r="B21" s="15"/>
      <c r="C21" s="38"/>
      <c r="D21" s="38"/>
      <c r="E21" s="38"/>
      <c r="F21" s="216"/>
      <c r="G21" s="48"/>
      <c r="H21" s="48"/>
      <c r="I21" s="48"/>
      <c r="J21" s="218"/>
      <c r="K21" s="48"/>
      <c r="L21" s="48"/>
      <c r="M21" s="48"/>
      <c r="N21" s="226"/>
      <c r="O21" s="15"/>
      <c r="P21" s="46"/>
      <c r="Q21" s="46"/>
      <c r="R21" s="46"/>
      <c r="S21" s="218"/>
      <c r="T21" s="24"/>
      <c r="U21" s="24"/>
      <c r="V21" s="24"/>
      <c r="W21" s="216"/>
      <c r="X21" s="48"/>
      <c r="Y21" s="48"/>
      <c r="Z21" s="48"/>
      <c r="AA21" s="226"/>
      <c r="AB21" s="15"/>
      <c r="AC21" s="100"/>
      <c r="AD21" s="100"/>
      <c r="AE21" s="100"/>
      <c r="AF21" s="218"/>
      <c r="AG21" s="37"/>
      <c r="AH21" s="37"/>
      <c r="AI21" s="37"/>
      <c r="AJ21" s="216"/>
      <c r="AK21" s="24"/>
      <c r="AL21" s="24"/>
      <c r="AM21" s="24"/>
    </row>
    <row r="22" spans="2:39" x14ac:dyDescent="0.3">
      <c r="B22" s="15"/>
      <c r="D22" s="46"/>
      <c r="E22" s="46"/>
      <c r="F22" s="216"/>
      <c r="G22" s="40"/>
      <c r="H22" s="40"/>
      <c r="I22" s="40"/>
      <c r="J22" s="218"/>
      <c r="K22" s="40"/>
      <c r="L22" s="40"/>
      <c r="M22" s="40"/>
      <c r="N22" s="226"/>
      <c r="O22" s="15"/>
      <c r="P22" s="46"/>
      <c r="Q22" s="46"/>
      <c r="R22" s="46"/>
      <c r="S22" s="218"/>
      <c r="T22" s="24"/>
      <c r="U22" s="24"/>
      <c r="V22" s="24"/>
      <c r="W22" s="216"/>
      <c r="X22" s="24"/>
      <c r="Y22" s="24"/>
      <c r="Z22" s="24"/>
      <c r="AA22" s="226"/>
      <c r="AB22" s="15"/>
      <c r="AC22" s="99"/>
      <c r="AD22" s="99"/>
      <c r="AE22" s="99"/>
      <c r="AF22" s="218"/>
      <c r="AG22" s="37"/>
      <c r="AH22" s="37"/>
      <c r="AI22" s="37"/>
      <c r="AJ22" s="216"/>
      <c r="AK22" s="24"/>
      <c r="AL22" s="24"/>
      <c r="AM22" s="24"/>
    </row>
    <row r="23" spans="2:39" x14ac:dyDescent="0.3">
      <c r="B23" s="15"/>
      <c r="F23" s="216"/>
      <c r="G23" s="24"/>
      <c r="H23" s="24"/>
      <c r="I23" s="24"/>
      <c r="J23" s="218"/>
      <c r="K23" s="24"/>
      <c r="L23" s="24"/>
      <c r="M23" s="24"/>
      <c r="N23" s="226"/>
      <c r="O23" s="15"/>
      <c r="P23" s="31"/>
      <c r="S23" s="218"/>
      <c r="T23" s="37"/>
      <c r="U23" s="37"/>
      <c r="V23" s="37"/>
      <c r="W23" s="216"/>
      <c r="X23" s="24"/>
      <c r="Y23" s="24"/>
      <c r="Z23" s="24"/>
      <c r="AA23" s="226"/>
      <c r="AB23" s="15"/>
      <c r="AC23" s="99"/>
      <c r="AD23" s="99"/>
      <c r="AE23" s="99"/>
      <c r="AF23" s="218"/>
      <c r="AG23" s="48"/>
      <c r="AH23" s="48"/>
      <c r="AI23" s="48"/>
      <c r="AJ23" s="216"/>
      <c r="AK23" s="34"/>
      <c r="AL23" s="34"/>
      <c r="AM23" s="34"/>
    </row>
    <row r="24" spans="2:39" x14ac:dyDescent="0.3">
      <c r="B24" s="15"/>
      <c r="F24" s="216"/>
      <c r="G24" s="24"/>
      <c r="H24" s="24"/>
      <c r="I24" s="24"/>
      <c r="J24" s="218"/>
      <c r="K24" s="24"/>
      <c r="L24" s="24"/>
      <c r="M24" s="24"/>
      <c r="N24" s="226"/>
      <c r="O24" s="15"/>
      <c r="P24" s="31"/>
      <c r="S24" s="218"/>
      <c r="T24" s="48"/>
      <c r="U24" s="48"/>
      <c r="V24" s="48"/>
      <c r="W24" s="216"/>
      <c r="X24" s="34"/>
      <c r="Y24" s="34"/>
      <c r="Z24" s="34"/>
      <c r="AB24" s="15"/>
      <c r="AC24" s="99"/>
      <c r="AD24" s="99"/>
      <c r="AE24" s="99"/>
      <c r="AG24" s="48"/>
      <c r="AH24" s="48"/>
      <c r="AI24" s="48"/>
      <c r="AJ24" s="216"/>
      <c r="AK24" s="34"/>
      <c r="AL24" s="40"/>
      <c r="AM24" s="40"/>
    </row>
    <row r="25" spans="2:39" x14ac:dyDescent="0.3">
      <c r="B25" s="15"/>
      <c r="F25" s="216"/>
      <c r="G25" s="44"/>
      <c r="H25" s="48"/>
      <c r="I25" s="48"/>
      <c r="J25" s="218"/>
      <c r="K25" s="33"/>
      <c r="L25" s="48"/>
      <c r="M25" s="48"/>
      <c r="N25" s="226"/>
      <c r="O25" s="15"/>
      <c r="P25" s="31"/>
      <c r="Q25" s="21"/>
      <c r="R25" s="21"/>
      <c r="S25" s="218"/>
      <c r="T25" s="48"/>
      <c r="U25" s="48"/>
      <c r="V25" s="48"/>
      <c r="W25" s="216"/>
      <c r="X25" s="36"/>
      <c r="Y25" s="36"/>
      <c r="Z25" s="36"/>
      <c r="AB25" s="15"/>
      <c r="AC25" s="99"/>
      <c r="AD25" s="99"/>
      <c r="AE25" s="99"/>
      <c r="AG25" s="48"/>
      <c r="AH25" s="48"/>
      <c r="AI25" s="48"/>
      <c r="AJ25" s="216"/>
      <c r="AK25" s="48"/>
      <c r="AL25" s="48"/>
      <c r="AM25" s="48"/>
    </row>
    <row r="26" spans="2:39" x14ac:dyDescent="0.3">
      <c r="B26" s="15"/>
      <c r="F26" s="216"/>
      <c r="G26" s="40"/>
      <c r="H26" s="62"/>
      <c r="I26" s="62"/>
      <c r="J26" s="218"/>
      <c r="K26" s="33"/>
      <c r="L26" s="237"/>
      <c r="M26" s="237"/>
      <c r="N26" s="226"/>
      <c r="O26" s="15"/>
      <c r="S26" s="218"/>
      <c r="T26" s="62"/>
      <c r="U26" s="62"/>
      <c r="W26" s="216"/>
      <c r="X26" s="48"/>
      <c r="Y26" s="48"/>
      <c r="Z26" s="48"/>
      <c r="AB26" s="15"/>
      <c r="AC26" s="100"/>
      <c r="AG26" s="48"/>
      <c r="AH26" s="48"/>
      <c r="AI26" s="48"/>
      <c r="AJ26" s="216"/>
      <c r="AK26" s="48"/>
      <c r="AL26" s="48"/>
      <c r="AM26" s="48"/>
    </row>
    <row r="27" spans="2:39" x14ac:dyDescent="0.3">
      <c r="B27" s="15"/>
      <c r="F27" s="216"/>
      <c r="H27" s="62"/>
      <c r="I27" s="62"/>
      <c r="J27" s="218"/>
      <c r="K27" s="33"/>
      <c r="L27" s="237"/>
      <c r="M27" s="237"/>
      <c r="N27" s="226"/>
      <c r="O27" s="15"/>
      <c r="S27" s="218"/>
      <c r="T27" s="62"/>
      <c r="U27" s="62"/>
      <c r="V27" s="62"/>
      <c r="W27" s="216"/>
      <c r="X27" s="48"/>
      <c r="Y27" s="48"/>
      <c r="Z27" s="48"/>
      <c r="AA27" s="226"/>
      <c r="AB27" s="15"/>
      <c r="AC27" s="100"/>
      <c r="AD27" s="99"/>
      <c r="AE27" s="99"/>
      <c r="AF27" s="218"/>
      <c r="AG27" s="40"/>
      <c r="AH27" s="62"/>
      <c r="AJ27" s="216"/>
      <c r="AK27" s="48"/>
      <c r="AL27" s="48"/>
      <c r="AM27" s="48"/>
    </row>
    <row r="28" spans="2:39" x14ac:dyDescent="0.3">
      <c r="B28" s="15"/>
      <c r="C28" s="46"/>
      <c r="E28" s="21"/>
      <c r="F28" s="216"/>
      <c r="H28" s="62"/>
      <c r="I28" s="62"/>
      <c r="J28" s="218"/>
      <c r="K28" s="48"/>
      <c r="L28" s="237"/>
      <c r="M28" s="237"/>
      <c r="N28" s="226"/>
      <c r="O28" s="15"/>
      <c r="S28" s="218"/>
      <c r="U28" s="62"/>
      <c r="V28" s="62"/>
      <c r="W28" s="216"/>
      <c r="X28" s="62"/>
      <c r="Y28" s="62"/>
      <c r="AA28" s="226"/>
      <c r="AB28" s="15"/>
      <c r="AC28" s="97"/>
      <c r="AD28" s="99"/>
      <c r="AE28" s="99"/>
      <c r="AF28" s="218"/>
      <c r="AG28" s="62"/>
      <c r="AH28" s="62"/>
      <c r="AJ28" s="216"/>
      <c r="AK28" s="48"/>
      <c r="AL28" s="48"/>
      <c r="AM28" s="48"/>
    </row>
    <row r="29" spans="2:39" x14ac:dyDescent="0.3">
      <c r="B29" s="15"/>
      <c r="F29" s="216"/>
      <c r="H29" s="62"/>
      <c r="I29" s="62"/>
      <c r="J29" s="218"/>
      <c r="K29" s="48"/>
      <c r="L29" s="92"/>
      <c r="M29" s="237"/>
      <c r="N29" s="226"/>
      <c r="O29" s="15"/>
      <c r="S29" s="218"/>
      <c r="T29" s="33"/>
      <c r="V29" s="62"/>
      <c r="W29" s="216"/>
      <c r="X29" s="62"/>
      <c r="Y29" s="62"/>
      <c r="Z29" s="62"/>
      <c r="AA29" s="226"/>
      <c r="AB29" s="15"/>
      <c r="AF29" s="218"/>
      <c r="AG29" s="33"/>
      <c r="AI29" s="62"/>
      <c r="AJ29" s="216"/>
      <c r="AK29" s="237"/>
      <c r="AL29" s="237"/>
      <c r="AM29" s="237"/>
    </row>
    <row r="30" spans="2:39" x14ac:dyDescent="0.3">
      <c r="B30" s="15"/>
      <c r="F30" s="216"/>
      <c r="H30" s="62"/>
      <c r="I30" s="62"/>
      <c r="J30" s="218"/>
      <c r="K30" s="48"/>
      <c r="L30" s="237"/>
      <c r="M30" s="237"/>
      <c r="N30" s="226"/>
      <c r="O30" s="15"/>
      <c r="S30" s="218"/>
      <c r="U30" s="62"/>
      <c r="V30" s="62"/>
      <c r="W30" s="216"/>
      <c r="X30" s="40"/>
      <c r="Y30" s="62"/>
      <c r="Z30" s="62"/>
      <c r="AB30" s="15"/>
      <c r="AF30" s="218"/>
      <c r="AH30" s="48"/>
      <c r="AI30" s="62"/>
      <c r="AJ30" s="216"/>
      <c r="AK30" s="237"/>
      <c r="AL30" s="237"/>
      <c r="AM30" s="41"/>
    </row>
    <row r="31" spans="2:39" x14ac:dyDescent="0.3">
      <c r="B31" s="15"/>
      <c r="F31" s="216"/>
      <c r="G31" s="48"/>
      <c r="H31" s="62"/>
      <c r="I31" s="62"/>
      <c r="J31" s="218"/>
      <c r="K31" s="48"/>
      <c r="L31" s="237"/>
      <c r="M31" s="237"/>
      <c r="N31" s="226"/>
      <c r="O31" s="15"/>
      <c r="S31" s="218"/>
      <c r="T31" s="48"/>
      <c r="U31" s="62"/>
      <c r="V31" s="62"/>
      <c r="W31" s="216"/>
      <c r="Z31" s="62"/>
      <c r="AA31" s="226"/>
      <c r="AB31" s="15"/>
      <c r="AF31" s="218"/>
      <c r="AG31" s="48"/>
      <c r="AH31" s="62"/>
      <c r="AI31" s="62"/>
      <c r="AJ31" s="216"/>
      <c r="AK31" s="48"/>
      <c r="AL31" s="237"/>
      <c r="AM31" s="237"/>
    </row>
    <row r="32" spans="2:39" x14ac:dyDescent="0.3">
      <c r="B32" s="15"/>
      <c r="F32" s="216"/>
      <c r="J32" s="218"/>
      <c r="K32" s="237"/>
      <c r="L32" s="92"/>
      <c r="M32" s="237"/>
      <c r="N32" s="226"/>
      <c r="O32" s="15"/>
      <c r="S32" s="218"/>
      <c r="U32" s="62"/>
      <c r="V32" s="62"/>
      <c r="W32" s="216"/>
      <c r="Z32" s="62"/>
      <c r="AA32" s="226"/>
      <c r="AB32" s="15"/>
      <c r="AF32" s="218"/>
      <c r="AH32" s="62"/>
      <c r="AI32" s="62"/>
      <c r="AJ32" s="216"/>
      <c r="AK32" s="237"/>
      <c r="AL32" s="48"/>
      <c r="AM32" s="237"/>
    </row>
    <row r="33" spans="2:39" x14ac:dyDescent="0.3">
      <c r="B33" s="15"/>
      <c r="E33" s="31"/>
      <c r="F33" s="216"/>
      <c r="J33" s="218"/>
      <c r="K33" s="237"/>
      <c r="L33" s="237"/>
      <c r="M33" s="237"/>
      <c r="N33" s="226"/>
      <c r="O33" s="15"/>
      <c r="S33" s="218"/>
      <c r="T33" s="40"/>
      <c r="V33" s="62"/>
      <c r="W33" s="216"/>
      <c r="X33" s="33"/>
      <c r="Y33" s="62"/>
      <c r="Z33" s="62"/>
      <c r="AA33" s="226"/>
      <c r="AB33" s="15"/>
      <c r="AF33" s="218"/>
      <c r="AG33" s="40"/>
      <c r="AH33" s="62"/>
      <c r="AJ33" s="216"/>
      <c r="AK33" s="40"/>
      <c r="AL33" s="237"/>
      <c r="AM33" s="237"/>
    </row>
    <row r="34" spans="2:39" x14ac:dyDescent="0.3">
      <c r="B34" s="15"/>
      <c r="C34" s="21"/>
      <c r="E34" s="31"/>
      <c r="F34" s="216"/>
      <c r="J34" s="218"/>
      <c r="K34" s="237"/>
      <c r="L34" s="237"/>
      <c r="M34" s="237"/>
      <c r="N34" s="226"/>
      <c r="O34" s="15"/>
      <c r="S34" s="218"/>
      <c r="U34" s="62"/>
      <c r="V34" s="62"/>
      <c r="W34" s="216"/>
      <c r="Y34" s="62"/>
      <c r="Z34" s="62"/>
      <c r="AB34" s="15"/>
      <c r="AC34" s="97"/>
      <c r="AH34" s="62"/>
      <c r="AJ34" s="216"/>
      <c r="AK34" s="237"/>
      <c r="AL34" s="237"/>
      <c r="AM34" s="237"/>
    </row>
    <row r="35" spans="2:39" x14ac:dyDescent="0.3">
      <c r="B35" s="15"/>
      <c r="C35" s="21"/>
      <c r="D35" s="1"/>
      <c r="E35" s="31"/>
      <c r="F35" s="216"/>
      <c r="G35" s="33"/>
      <c r="H35" s="33"/>
      <c r="I35" s="33"/>
      <c r="J35" s="218"/>
      <c r="K35" s="237"/>
      <c r="L35" s="237"/>
      <c r="M35" s="237"/>
      <c r="N35" s="226"/>
      <c r="O35" s="15"/>
      <c r="S35" s="218"/>
      <c r="U35" s="62"/>
      <c r="V35" s="62"/>
      <c r="W35" s="216"/>
      <c r="Z35" s="62"/>
      <c r="AA35" s="226"/>
      <c r="AB35" s="15"/>
      <c r="AC35" s="97"/>
      <c r="AH35" s="62"/>
      <c r="AJ35" s="216"/>
      <c r="AK35" s="237"/>
      <c r="AL35" s="237"/>
      <c r="AM35" s="237"/>
    </row>
    <row r="36" spans="2:39" x14ac:dyDescent="0.3">
      <c r="B36" s="15"/>
      <c r="C36" s="31"/>
      <c r="D36" s="1"/>
      <c r="F36" s="216"/>
      <c r="G36" s="33"/>
      <c r="H36" s="33"/>
      <c r="I36" s="33"/>
      <c r="J36" s="218"/>
      <c r="K36" s="237"/>
      <c r="L36" s="92"/>
      <c r="M36" s="237"/>
      <c r="N36" s="226"/>
      <c r="O36" s="15"/>
      <c r="S36" s="218"/>
      <c r="T36" s="33"/>
      <c r="U36" s="62"/>
      <c r="V36" s="62"/>
      <c r="W36" s="216"/>
      <c r="Z36" s="62"/>
      <c r="AA36" s="226"/>
      <c r="AB36" s="15"/>
      <c r="AC36" s="98"/>
      <c r="AH36" s="62"/>
      <c r="AJ36" s="216"/>
      <c r="AK36" s="237"/>
      <c r="AL36" s="237"/>
      <c r="AM36" s="237"/>
    </row>
    <row r="37" spans="2:39" x14ac:dyDescent="0.3">
      <c r="B37" s="15"/>
      <c r="C37" s="31"/>
      <c r="D37" s="1"/>
      <c r="F37" s="216"/>
      <c r="G37" s="33"/>
      <c r="H37" s="33"/>
      <c r="I37" s="33"/>
      <c r="J37" s="218"/>
      <c r="K37" s="237"/>
      <c r="L37" s="237"/>
      <c r="M37" s="237"/>
      <c r="N37" s="226"/>
      <c r="O37" s="15"/>
      <c r="S37" s="218"/>
      <c r="U37" s="62"/>
      <c r="V37" s="62"/>
      <c r="W37" s="216"/>
      <c r="Z37" s="62"/>
      <c r="AA37" s="226"/>
      <c r="AB37" s="15"/>
      <c r="AC37" s="98"/>
      <c r="AH37" s="62"/>
      <c r="AJ37" s="216"/>
      <c r="AK37" s="237"/>
      <c r="AL37" s="237"/>
      <c r="AM37" s="237"/>
    </row>
    <row r="38" spans="2:39" x14ac:dyDescent="0.3">
      <c r="B38" s="15"/>
      <c r="C38" s="31"/>
      <c r="D38" s="21"/>
      <c r="F38" s="216"/>
      <c r="G38" s="48"/>
      <c r="J38" s="218"/>
      <c r="M38" s="20"/>
      <c r="N38" s="226"/>
      <c r="O38" s="15"/>
      <c r="S38" s="218"/>
      <c r="T38" s="33"/>
      <c r="U38" s="62"/>
      <c r="V38" s="62"/>
      <c r="W38" s="216"/>
      <c r="X38" s="48"/>
      <c r="Y38" s="62"/>
      <c r="Z38" s="62"/>
      <c r="AA38" s="226"/>
      <c r="AB38" s="15"/>
      <c r="AC38" s="98"/>
      <c r="AD38" s="97"/>
      <c r="AE38" s="97"/>
      <c r="AF38" s="218"/>
      <c r="AG38" s="33"/>
      <c r="AH38" s="62"/>
      <c r="AJ38" s="216"/>
      <c r="AK38" s="33"/>
      <c r="AL38" s="237"/>
      <c r="AM38" s="237"/>
    </row>
    <row r="39" spans="2:39" x14ac:dyDescent="0.3">
      <c r="B39" s="15"/>
      <c r="C39" s="46"/>
      <c r="D39" s="21"/>
      <c r="F39" s="216"/>
      <c r="G39" s="48"/>
      <c r="H39" s="48"/>
      <c r="I39" s="48"/>
      <c r="J39" s="218"/>
      <c r="M39" s="23"/>
      <c r="N39" s="226"/>
      <c r="O39" s="15"/>
      <c r="S39" s="218"/>
      <c r="W39" s="216"/>
      <c r="X39" s="48"/>
      <c r="Z39" s="62"/>
      <c r="AA39" s="226"/>
      <c r="AB39" s="15"/>
      <c r="AF39" s="218"/>
      <c r="AI39" s="62"/>
      <c r="AJ39" s="216"/>
      <c r="AK39" s="237"/>
      <c r="AL39" s="237"/>
      <c r="AM39" s="237"/>
    </row>
    <row r="40" spans="2:39" x14ac:dyDescent="0.3">
      <c r="B40" s="15"/>
      <c r="C40" s="46"/>
      <c r="D40" s="31"/>
      <c r="F40" s="216"/>
      <c r="G40" s="48"/>
      <c r="H40" s="48"/>
      <c r="I40" s="48"/>
      <c r="J40" s="218"/>
      <c r="M40" s="33"/>
      <c r="N40" s="226"/>
      <c r="O40" s="15"/>
      <c r="S40" s="218"/>
      <c r="W40" s="216"/>
      <c r="Z40" s="62"/>
      <c r="AA40" s="226"/>
      <c r="AB40" s="15"/>
      <c r="AF40" s="218"/>
      <c r="AI40" s="62"/>
      <c r="AJ40" s="216"/>
      <c r="AK40" s="237"/>
      <c r="AL40" s="237"/>
      <c r="AM40" s="237"/>
    </row>
    <row r="41" spans="2:39" x14ac:dyDescent="0.3">
      <c r="B41" s="15"/>
      <c r="C41" s="46"/>
      <c r="D41" s="31"/>
      <c r="F41" s="216"/>
      <c r="G41" s="48"/>
      <c r="H41" s="48"/>
      <c r="I41" s="48"/>
      <c r="J41" s="218"/>
      <c r="M41" s="33"/>
      <c r="N41" s="226"/>
      <c r="O41" s="15"/>
      <c r="P41" s="46"/>
      <c r="Q41" s="31"/>
      <c r="R41" s="31"/>
      <c r="S41" s="218"/>
      <c r="T41" s="20"/>
      <c r="U41" s="20"/>
      <c r="W41" s="216"/>
      <c r="Z41" s="62"/>
      <c r="AA41" s="226"/>
      <c r="AB41" s="15"/>
      <c r="AF41" s="218"/>
      <c r="AH41" s="62"/>
      <c r="AI41" s="62"/>
      <c r="AJ41" s="216"/>
      <c r="AK41" s="237"/>
      <c r="AL41" s="237"/>
      <c r="AM41" s="237"/>
    </row>
    <row r="42" spans="2:39" x14ac:dyDescent="0.3">
      <c r="B42" s="15"/>
      <c r="C42" s="46"/>
      <c r="D42" s="31"/>
      <c r="F42" s="216"/>
      <c r="G42" s="62"/>
      <c r="H42" s="48"/>
      <c r="I42" s="48"/>
      <c r="J42" s="218"/>
      <c r="M42" s="49"/>
      <c r="N42" s="226"/>
      <c r="O42" s="15"/>
      <c r="P42" s="46"/>
      <c r="Q42" s="31"/>
      <c r="R42" s="31"/>
      <c r="S42" s="218"/>
      <c r="T42" s="23"/>
      <c r="U42" s="23"/>
      <c r="W42" s="216"/>
      <c r="X42" s="62"/>
      <c r="Z42" s="62"/>
      <c r="AB42" s="15"/>
      <c r="AF42" s="218"/>
      <c r="AI42" s="62"/>
      <c r="AJ42" s="216"/>
      <c r="AK42" s="237"/>
      <c r="AL42" s="237"/>
      <c r="AM42" s="237"/>
    </row>
    <row r="43" spans="2:39" x14ac:dyDescent="0.3">
      <c r="B43" s="15"/>
      <c r="C43" s="60"/>
      <c r="D43" s="1"/>
      <c r="F43" s="217"/>
      <c r="G43" s="62"/>
      <c r="J43" s="219"/>
      <c r="M43" s="53"/>
      <c r="N43" s="226"/>
      <c r="O43" s="15"/>
      <c r="P43" s="60"/>
      <c r="S43" s="219"/>
      <c r="T43" s="33"/>
      <c r="U43" s="33"/>
      <c r="V43" s="62"/>
      <c r="W43" s="217"/>
      <c r="Y43" s="62"/>
      <c r="Z43" s="62"/>
      <c r="AB43" s="15"/>
      <c r="AC43" s="101"/>
      <c r="AG43" s="62"/>
      <c r="AI43" s="62"/>
      <c r="AJ43" s="217"/>
      <c r="AK43" s="237"/>
      <c r="AL43" s="237"/>
      <c r="AM43" s="237"/>
    </row>
    <row r="44" spans="2:39" x14ac:dyDescent="0.3">
      <c r="B44" s="15"/>
      <c r="C44" s="60"/>
      <c r="D44" s="46"/>
      <c r="E44" s="46"/>
      <c r="F44" s="217"/>
      <c r="G44" s="62"/>
      <c r="J44" s="219"/>
      <c r="M44" s="40"/>
      <c r="N44" s="226"/>
      <c r="O44" s="15"/>
      <c r="P44" s="60"/>
      <c r="S44" s="219"/>
      <c r="T44" s="33"/>
      <c r="U44" s="33"/>
      <c r="V44" s="62"/>
      <c r="W44" s="217"/>
      <c r="Y44" s="62"/>
      <c r="Z44" s="62"/>
      <c r="AB44" s="15"/>
      <c r="AC44" s="101"/>
      <c r="AG44" s="62"/>
      <c r="AI44" s="62"/>
      <c r="AJ44" s="217"/>
      <c r="AK44" s="237"/>
      <c r="AL44" s="237"/>
      <c r="AM44" s="237"/>
    </row>
    <row r="45" spans="2:39" ht="12.75" thickBot="1" x14ac:dyDescent="0.35">
      <c r="B45" s="15"/>
      <c r="C45" s="60"/>
      <c r="D45" s="46"/>
      <c r="E45" s="46"/>
      <c r="F45" s="217"/>
      <c r="J45" s="219"/>
      <c r="M45" s="45"/>
      <c r="N45" s="226"/>
      <c r="O45" s="15"/>
      <c r="P45" s="60"/>
      <c r="Q45" s="46"/>
      <c r="R45" s="46"/>
      <c r="S45" s="219"/>
      <c r="T45" s="33"/>
      <c r="U45" s="33"/>
      <c r="W45" s="217"/>
      <c r="AA45" s="226"/>
      <c r="AB45" s="15"/>
      <c r="AC45" s="101"/>
      <c r="AH45" s="62"/>
      <c r="AI45" s="62"/>
      <c r="AJ45" s="217"/>
      <c r="AK45" s="237"/>
      <c r="AL45" s="237"/>
      <c r="AM45" s="237"/>
    </row>
    <row r="46" spans="2:39" ht="12.75" thickBot="1" x14ac:dyDescent="0.35">
      <c r="D46" s="46"/>
      <c r="E46" s="46"/>
      <c r="F46" s="215"/>
      <c r="J46" s="219"/>
      <c r="M46" s="26"/>
      <c r="N46" s="228"/>
      <c r="Q46" s="46"/>
      <c r="R46" s="46"/>
      <c r="S46" s="226"/>
      <c r="T46" s="33"/>
      <c r="U46" s="33"/>
      <c r="W46" s="215"/>
      <c r="AA46" s="226"/>
      <c r="AI46" s="62"/>
      <c r="AJ46" s="215"/>
      <c r="AK46" s="237"/>
      <c r="AL46" s="237"/>
      <c r="AM46" s="237"/>
    </row>
    <row r="47" spans="2:39" x14ac:dyDescent="0.3">
      <c r="D47" s="60"/>
      <c r="E47" s="60"/>
      <c r="F47" s="218"/>
      <c r="J47" s="218"/>
      <c r="M47" s="37"/>
      <c r="N47" s="226"/>
      <c r="Q47" s="46"/>
      <c r="R47" s="46"/>
      <c r="S47" s="226"/>
      <c r="T47" s="33"/>
      <c r="U47" s="33"/>
      <c r="W47" s="218"/>
      <c r="AA47" s="226"/>
      <c r="AD47" s="99"/>
      <c r="AE47" s="99"/>
      <c r="AF47" s="218"/>
      <c r="AI47" s="62"/>
      <c r="AJ47" s="218"/>
      <c r="AK47" s="237"/>
      <c r="AL47" s="237"/>
      <c r="AM47" s="263"/>
    </row>
    <row r="48" spans="2:39" x14ac:dyDescent="0.3">
      <c r="D48" s="60"/>
      <c r="E48" s="60"/>
      <c r="F48" s="218"/>
      <c r="J48" s="218"/>
      <c r="M48" s="36"/>
      <c r="N48" s="226"/>
      <c r="Q48" s="60"/>
      <c r="R48" s="60"/>
      <c r="S48" s="226"/>
      <c r="T48" s="33"/>
      <c r="U48" s="33"/>
      <c r="V48" s="62"/>
      <c r="W48" s="218"/>
      <c r="AA48" s="226"/>
      <c r="AD48" s="101"/>
      <c r="AE48" s="101"/>
      <c r="AF48" s="218"/>
      <c r="AJ48" s="218"/>
      <c r="AK48" s="237"/>
      <c r="AL48" s="43"/>
      <c r="AM48" s="237"/>
    </row>
    <row r="49" spans="1:39" x14ac:dyDescent="0.3">
      <c r="D49" s="60"/>
      <c r="E49" s="60"/>
      <c r="F49" s="218"/>
      <c r="J49" s="218"/>
      <c r="M49" s="49"/>
      <c r="N49" s="226"/>
      <c r="Q49" s="60"/>
      <c r="R49" s="60"/>
      <c r="S49" s="226"/>
      <c r="T49" s="49"/>
      <c r="U49" s="49"/>
      <c r="V49" s="62"/>
      <c r="W49" s="218"/>
      <c r="AA49" s="226"/>
      <c r="AD49" s="101"/>
      <c r="AE49" s="101"/>
      <c r="AF49" s="218"/>
      <c r="AJ49" s="218"/>
      <c r="AK49" s="237"/>
      <c r="AL49" s="237"/>
      <c r="AM49" s="43"/>
    </row>
    <row r="50" spans="1:39" s="6" customFormat="1" x14ac:dyDescent="0.3">
      <c r="A50" s="224"/>
      <c r="D50" s="10"/>
      <c r="E50" s="10"/>
      <c r="F50" s="222"/>
      <c r="H50" s="10"/>
      <c r="I50" s="10"/>
      <c r="J50" s="222"/>
      <c r="L50" s="10"/>
      <c r="M50" s="10"/>
      <c r="N50" s="222"/>
      <c r="Q50" s="10"/>
      <c r="R50" s="10"/>
      <c r="S50" s="222"/>
      <c r="U50" s="10"/>
      <c r="V50" s="10"/>
      <c r="W50" s="222"/>
      <c r="Y50" s="10"/>
      <c r="Z50" s="10"/>
      <c r="AA50" s="222"/>
      <c r="AD50" s="10"/>
      <c r="AE50" s="10"/>
      <c r="AF50" s="222"/>
      <c r="AH50" s="10"/>
      <c r="AI50" s="10"/>
      <c r="AJ50" s="222"/>
    </row>
    <row r="51" spans="1:39" s="6" customFormat="1" x14ac:dyDescent="0.3">
      <c r="A51" s="224"/>
      <c r="D51" s="10"/>
      <c r="E51" s="10"/>
      <c r="F51" s="222"/>
      <c r="H51" s="10"/>
      <c r="I51" s="10"/>
      <c r="J51" s="222"/>
      <c r="L51" s="10"/>
      <c r="M51" s="10"/>
      <c r="N51" s="222"/>
      <c r="Q51" s="10"/>
      <c r="R51" s="10"/>
      <c r="S51" s="222"/>
      <c r="U51" s="10"/>
      <c r="V51" s="10"/>
      <c r="W51" s="222"/>
      <c r="Y51" s="10"/>
      <c r="Z51" s="10"/>
      <c r="AA51" s="222"/>
      <c r="AD51" s="10"/>
      <c r="AE51" s="10"/>
      <c r="AF51" s="222"/>
      <c r="AH51" s="10"/>
      <c r="AI51" s="10"/>
      <c r="AJ51" s="222"/>
    </row>
    <row r="52" spans="1:39" s="6" customFormat="1" x14ac:dyDescent="0.3">
      <c r="A52" s="224"/>
      <c r="D52" s="10"/>
      <c r="E52" s="10"/>
      <c r="F52" s="222"/>
      <c r="H52" s="10"/>
      <c r="I52" s="10"/>
      <c r="J52" s="222"/>
      <c r="L52" s="10"/>
      <c r="M52" s="10"/>
      <c r="N52" s="222"/>
      <c r="Q52" s="10"/>
      <c r="R52" s="10"/>
      <c r="S52" s="222"/>
      <c r="U52" s="10"/>
      <c r="V52" s="10"/>
      <c r="W52" s="222"/>
      <c r="Y52" s="10"/>
      <c r="Z52" s="10"/>
      <c r="AA52" s="222"/>
      <c r="AD52" s="10"/>
      <c r="AE52" s="10"/>
      <c r="AF52" s="222"/>
      <c r="AH52" s="10"/>
      <c r="AI52" s="10"/>
      <c r="AJ52" s="222"/>
    </row>
    <row r="53" spans="1:39" s="6" customFormat="1" x14ac:dyDescent="0.3">
      <c r="A53" s="224"/>
      <c r="D53" s="10"/>
      <c r="E53" s="10"/>
      <c r="F53" s="222"/>
      <c r="H53" s="10"/>
      <c r="I53" s="10"/>
      <c r="J53" s="222"/>
      <c r="L53" s="10"/>
      <c r="M53" s="10"/>
      <c r="N53" s="222"/>
      <c r="Q53" s="10"/>
      <c r="R53" s="10"/>
      <c r="S53" s="222"/>
      <c r="U53" s="10"/>
      <c r="V53" s="10"/>
      <c r="W53" s="222"/>
      <c r="Y53" s="10"/>
      <c r="Z53" s="10"/>
      <c r="AA53" s="222"/>
      <c r="AD53" s="10"/>
      <c r="AE53" s="10"/>
      <c r="AF53" s="222"/>
      <c r="AH53" s="10"/>
      <c r="AI53" s="10"/>
      <c r="AJ53" s="222"/>
    </row>
    <row r="54" spans="1:39" s="6" customFormat="1" x14ac:dyDescent="0.3">
      <c r="A54" s="224"/>
      <c r="D54" s="10"/>
      <c r="E54" s="10"/>
      <c r="F54" s="222"/>
      <c r="H54" s="10"/>
      <c r="I54" s="10"/>
      <c r="J54" s="222"/>
      <c r="L54" s="10"/>
      <c r="M54" s="10"/>
      <c r="N54" s="222"/>
      <c r="Q54" s="10"/>
      <c r="R54" s="10"/>
      <c r="S54" s="222"/>
      <c r="U54" s="10"/>
      <c r="V54" s="10"/>
      <c r="W54" s="222"/>
      <c r="Y54" s="10"/>
      <c r="Z54" s="10"/>
      <c r="AA54" s="222"/>
      <c r="AD54" s="10"/>
      <c r="AE54" s="10"/>
      <c r="AF54" s="222"/>
      <c r="AH54" s="10"/>
      <c r="AI54" s="10"/>
      <c r="AJ54" s="222"/>
    </row>
    <row r="55" spans="1:39" s="6" customFormat="1" ht="12.75" thickBot="1" x14ac:dyDescent="0.35">
      <c r="A55" s="224"/>
      <c r="D55" s="10"/>
      <c r="E55" s="10"/>
      <c r="F55" s="222"/>
      <c r="H55" s="10"/>
      <c r="I55" s="10"/>
      <c r="J55" s="222"/>
      <c r="L55" s="10"/>
      <c r="M55" s="10"/>
      <c r="N55" s="222"/>
      <c r="Q55" s="10"/>
      <c r="R55" s="10"/>
      <c r="S55" s="222"/>
      <c r="U55" s="10"/>
      <c r="V55" s="10"/>
      <c r="W55" s="222"/>
      <c r="Y55" s="10"/>
      <c r="Z55" s="10"/>
      <c r="AA55" s="222"/>
      <c r="AD55" s="10"/>
      <c r="AE55" s="10"/>
      <c r="AF55" s="222"/>
      <c r="AH55" s="10"/>
      <c r="AI55" s="10"/>
      <c r="AJ55" s="222"/>
    </row>
    <row r="56" spans="1:39" s="224" customFormat="1" ht="12.75" thickBot="1" x14ac:dyDescent="0.35">
      <c r="B56" s="16" t="s">
        <v>471</v>
      </c>
      <c r="C56" s="14" t="s">
        <v>472</v>
      </c>
      <c r="D56" s="110" t="s">
        <v>472</v>
      </c>
      <c r="E56" s="120" t="s">
        <v>472</v>
      </c>
      <c r="F56" s="215"/>
      <c r="G56" s="12" t="s">
        <v>473</v>
      </c>
      <c r="H56" s="112" t="s">
        <v>473</v>
      </c>
      <c r="I56" s="122" t="s">
        <v>473</v>
      </c>
      <c r="J56" s="220"/>
      <c r="K56" s="230" t="s">
        <v>474</v>
      </c>
      <c r="L56" s="232" t="s">
        <v>474</v>
      </c>
      <c r="M56" s="234" t="s">
        <v>474</v>
      </c>
      <c r="N56" s="228"/>
      <c r="O56" s="16" t="s">
        <v>471</v>
      </c>
      <c r="P56" s="14" t="s">
        <v>472</v>
      </c>
      <c r="Q56" s="110" t="s">
        <v>472</v>
      </c>
      <c r="R56" s="120" t="s">
        <v>472</v>
      </c>
      <c r="S56" s="220"/>
      <c r="T56" s="12" t="s">
        <v>473</v>
      </c>
      <c r="U56" s="112" t="s">
        <v>473</v>
      </c>
      <c r="V56" s="122" t="s">
        <v>473</v>
      </c>
      <c r="W56" s="215"/>
      <c r="X56" s="12" t="s">
        <v>474</v>
      </c>
      <c r="Y56" s="112" t="s">
        <v>474</v>
      </c>
      <c r="Z56" s="122" t="s">
        <v>474</v>
      </c>
      <c r="AA56" s="229"/>
      <c r="AB56" s="16" t="s">
        <v>471</v>
      </c>
      <c r="AC56" s="94" t="s">
        <v>475</v>
      </c>
      <c r="AD56" s="113" t="s">
        <v>475</v>
      </c>
      <c r="AE56" s="123" t="s">
        <v>475</v>
      </c>
      <c r="AF56" s="220"/>
      <c r="AG56" s="12" t="s">
        <v>473</v>
      </c>
      <c r="AH56" s="112" t="s">
        <v>473</v>
      </c>
      <c r="AI56" s="122" t="s">
        <v>473</v>
      </c>
      <c r="AJ56" s="215"/>
      <c r="AK56" s="12" t="s">
        <v>474</v>
      </c>
      <c r="AL56" s="112" t="s">
        <v>474</v>
      </c>
      <c r="AM56" s="122" t="s">
        <v>474</v>
      </c>
    </row>
    <row r="57" spans="1:39" s="6" customFormat="1" x14ac:dyDescent="0.3">
      <c r="A57" s="224"/>
      <c r="C57" s="6" t="s">
        <v>152</v>
      </c>
      <c r="D57" s="6" t="s">
        <v>152</v>
      </c>
      <c r="E57" s="6" t="s">
        <v>152</v>
      </c>
      <c r="F57" s="222"/>
      <c r="G57" s="6" t="s">
        <v>152</v>
      </c>
      <c r="H57" s="6" t="s">
        <v>152</v>
      </c>
      <c r="I57" s="6" t="s">
        <v>152</v>
      </c>
      <c r="J57" s="222"/>
      <c r="K57" s="6" t="s">
        <v>152</v>
      </c>
      <c r="L57" s="6" t="s">
        <v>152</v>
      </c>
      <c r="M57" s="6" t="s">
        <v>152</v>
      </c>
      <c r="N57" s="222"/>
      <c r="O57" s="6" t="s">
        <v>470</v>
      </c>
      <c r="P57" s="6" t="s">
        <v>152</v>
      </c>
      <c r="Q57" s="6" t="s">
        <v>152</v>
      </c>
      <c r="R57" s="6" t="s">
        <v>152</v>
      </c>
      <c r="S57" s="222"/>
      <c r="T57" s="6" t="s">
        <v>152</v>
      </c>
      <c r="U57" s="6" t="s">
        <v>152</v>
      </c>
      <c r="V57" s="6" t="s">
        <v>152</v>
      </c>
      <c r="W57" s="222"/>
      <c r="X57" s="6" t="s">
        <v>152</v>
      </c>
      <c r="Y57" s="6" t="s">
        <v>152</v>
      </c>
      <c r="Z57" s="6" t="s">
        <v>152</v>
      </c>
      <c r="AA57" s="222"/>
      <c r="AB57" s="6" t="s">
        <v>470</v>
      </c>
      <c r="AC57" s="6" t="s">
        <v>152</v>
      </c>
      <c r="AD57" s="6" t="s">
        <v>152</v>
      </c>
      <c r="AE57" s="6" t="s">
        <v>152</v>
      </c>
      <c r="AF57" s="222"/>
      <c r="AG57" s="6" t="s">
        <v>152</v>
      </c>
      <c r="AH57" s="6" t="s">
        <v>152</v>
      </c>
      <c r="AI57" s="6" t="s">
        <v>152</v>
      </c>
      <c r="AJ57" s="222"/>
      <c r="AK57" s="6" t="s">
        <v>152</v>
      </c>
      <c r="AL57" s="6" t="s">
        <v>152</v>
      </c>
      <c r="AM57" s="6" t="s">
        <v>152</v>
      </c>
    </row>
    <row r="58" spans="1:39" s="6" customFormat="1" x14ac:dyDescent="0.3">
      <c r="A58" s="224"/>
      <c r="C58" s="6" t="s">
        <v>153</v>
      </c>
      <c r="D58" s="6" t="s">
        <v>153</v>
      </c>
      <c r="E58" s="6" t="s">
        <v>153</v>
      </c>
      <c r="F58" s="222"/>
      <c r="G58" s="6" t="s">
        <v>153</v>
      </c>
      <c r="H58" s="6" t="s">
        <v>153</v>
      </c>
      <c r="I58" s="6" t="s">
        <v>153</v>
      </c>
      <c r="J58" s="222"/>
      <c r="K58" s="6" t="s">
        <v>153</v>
      </c>
      <c r="L58" s="6" t="s">
        <v>153</v>
      </c>
      <c r="M58" s="6" t="s">
        <v>153</v>
      </c>
      <c r="N58" s="222"/>
      <c r="O58" s="6" t="s">
        <v>470</v>
      </c>
      <c r="P58" s="6" t="s">
        <v>153</v>
      </c>
      <c r="Q58" s="6" t="s">
        <v>153</v>
      </c>
      <c r="R58" s="6" t="s">
        <v>153</v>
      </c>
      <c r="S58" s="222"/>
      <c r="T58" s="6" t="s">
        <v>153</v>
      </c>
      <c r="U58" s="6" t="s">
        <v>153</v>
      </c>
      <c r="V58" s="6" t="s">
        <v>153</v>
      </c>
      <c r="W58" s="222"/>
      <c r="X58" s="6" t="s">
        <v>153</v>
      </c>
      <c r="Y58" s="6" t="s">
        <v>153</v>
      </c>
      <c r="Z58" s="6" t="s">
        <v>153</v>
      </c>
      <c r="AA58" s="222"/>
      <c r="AB58" s="6" t="s">
        <v>470</v>
      </c>
      <c r="AC58" s="6" t="s">
        <v>153</v>
      </c>
      <c r="AD58" s="6" t="s">
        <v>153</v>
      </c>
      <c r="AE58" s="6" t="s">
        <v>153</v>
      </c>
      <c r="AF58" s="222"/>
      <c r="AG58" s="6" t="s">
        <v>153</v>
      </c>
      <c r="AH58" s="6" t="s">
        <v>153</v>
      </c>
      <c r="AI58" s="6" t="s">
        <v>153</v>
      </c>
      <c r="AJ58" s="222"/>
      <c r="AK58" s="6" t="s">
        <v>153</v>
      </c>
      <c r="AL58" s="6" t="s">
        <v>153</v>
      </c>
      <c r="AM58" s="6" t="s">
        <v>153</v>
      </c>
    </row>
    <row r="59" spans="1:39" s="6" customFormat="1" x14ac:dyDescent="0.3">
      <c r="A59" s="224"/>
      <c r="C59" s="6" t="s">
        <v>273</v>
      </c>
      <c r="D59" s="6" t="s">
        <v>273</v>
      </c>
      <c r="E59" s="6" t="s">
        <v>273</v>
      </c>
      <c r="F59" s="222"/>
      <c r="G59" s="6" t="s">
        <v>274</v>
      </c>
      <c r="H59" s="6" t="s">
        <v>274</v>
      </c>
      <c r="I59" s="6" t="s">
        <v>274</v>
      </c>
      <c r="J59" s="222"/>
      <c r="K59" s="6" t="s">
        <v>258</v>
      </c>
      <c r="L59" s="6" t="s">
        <v>258</v>
      </c>
      <c r="M59" s="6" t="s">
        <v>470</v>
      </c>
      <c r="N59" s="222"/>
      <c r="O59" s="6" t="s">
        <v>470</v>
      </c>
      <c r="P59" s="6" t="s">
        <v>6</v>
      </c>
      <c r="Q59" s="6" t="s">
        <v>6</v>
      </c>
      <c r="R59" s="6" t="s">
        <v>6</v>
      </c>
      <c r="S59" s="222"/>
      <c r="T59" s="6" t="s">
        <v>258</v>
      </c>
      <c r="U59" s="6" t="s">
        <v>258</v>
      </c>
      <c r="V59" s="6" t="s">
        <v>470</v>
      </c>
      <c r="W59" s="222"/>
      <c r="X59" s="6" t="s">
        <v>266</v>
      </c>
      <c r="Y59" s="6" t="s">
        <v>266</v>
      </c>
      <c r="Z59" s="6" t="s">
        <v>470</v>
      </c>
      <c r="AA59" s="222"/>
      <c r="AB59" s="6" t="s">
        <v>470</v>
      </c>
      <c r="AC59" s="6" t="s">
        <v>265</v>
      </c>
      <c r="AD59" s="6" t="s">
        <v>265</v>
      </c>
      <c r="AE59" s="6" t="s">
        <v>265</v>
      </c>
      <c r="AF59" s="222"/>
      <c r="AG59" s="6" t="s">
        <v>266</v>
      </c>
      <c r="AH59" s="6" t="s">
        <v>266</v>
      </c>
      <c r="AI59" s="6" t="s">
        <v>470</v>
      </c>
      <c r="AJ59" s="222"/>
      <c r="AK59" s="6" t="s">
        <v>275</v>
      </c>
      <c r="AL59" s="6" t="s">
        <v>275</v>
      </c>
      <c r="AM59" s="6" t="s">
        <v>470</v>
      </c>
    </row>
    <row r="60" spans="1:39" s="6" customFormat="1" x14ac:dyDescent="0.3">
      <c r="A60" s="224"/>
      <c r="C60" s="6" t="s">
        <v>278</v>
      </c>
      <c r="D60" s="6" t="s">
        <v>278</v>
      </c>
      <c r="E60" s="6" t="s">
        <v>278</v>
      </c>
      <c r="F60" s="222"/>
      <c r="G60" s="6" t="s">
        <v>274</v>
      </c>
      <c r="H60" s="6" t="s">
        <v>276</v>
      </c>
      <c r="I60" s="6" t="s">
        <v>276</v>
      </c>
      <c r="J60" s="222"/>
      <c r="K60" s="6" t="s">
        <v>262</v>
      </c>
      <c r="L60" s="6" t="s">
        <v>262</v>
      </c>
      <c r="M60" s="6" t="s">
        <v>262</v>
      </c>
      <c r="N60" s="222"/>
      <c r="O60" s="6" t="s">
        <v>470</v>
      </c>
      <c r="P60" s="6" t="s">
        <v>261</v>
      </c>
      <c r="Q60" s="6" t="s">
        <v>261</v>
      </c>
      <c r="R60" s="6" t="s">
        <v>261</v>
      </c>
      <c r="S60" s="222"/>
      <c r="T60" s="6" t="s">
        <v>259</v>
      </c>
      <c r="U60" s="6" t="s">
        <v>259</v>
      </c>
      <c r="V60" s="6" t="s">
        <v>470</v>
      </c>
      <c r="W60" s="222"/>
      <c r="X60" s="6" t="s">
        <v>271</v>
      </c>
      <c r="Y60" s="6" t="s">
        <v>271</v>
      </c>
      <c r="Z60" s="6" t="s">
        <v>470</v>
      </c>
      <c r="AA60" s="222"/>
      <c r="AB60" s="6" t="s">
        <v>470</v>
      </c>
      <c r="AC60" s="6" t="s">
        <v>270</v>
      </c>
      <c r="AD60" s="6" t="s">
        <v>270</v>
      </c>
      <c r="AE60" s="6" t="s">
        <v>270</v>
      </c>
      <c r="AF60" s="222"/>
      <c r="AG60" s="6" t="s">
        <v>268</v>
      </c>
      <c r="AH60" s="6" t="s">
        <v>268</v>
      </c>
      <c r="AI60" s="6" t="s">
        <v>470</v>
      </c>
      <c r="AJ60" s="222"/>
      <c r="AK60" s="6" t="s">
        <v>303</v>
      </c>
      <c r="AL60" s="6" t="s">
        <v>470</v>
      </c>
      <c r="AM60" s="6" t="s">
        <v>470</v>
      </c>
    </row>
    <row r="61" spans="1:39" s="6" customFormat="1" x14ac:dyDescent="0.3">
      <c r="A61" s="224"/>
      <c r="C61" s="6" t="s">
        <v>6</v>
      </c>
      <c r="D61" s="6" t="s">
        <v>6</v>
      </c>
      <c r="E61" s="6" t="s">
        <v>6</v>
      </c>
      <c r="F61" s="222"/>
      <c r="G61" s="6" t="s">
        <v>277</v>
      </c>
      <c r="H61" s="6" t="s">
        <v>277</v>
      </c>
      <c r="I61" s="6" t="s">
        <v>277</v>
      </c>
      <c r="J61" s="222"/>
      <c r="K61" s="6" t="s">
        <v>271</v>
      </c>
      <c r="L61" s="6" t="s">
        <v>271</v>
      </c>
      <c r="M61" s="6" t="s">
        <v>271</v>
      </c>
      <c r="N61" s="222"/>
      <c r="O61" s="6" t="s">
        <v>470</v>
      </c>
      <c r="P61" s="6" t="s">
        <v>265</v>
      </c>
      <c r="Q61" s="6" t="s">
        <v>265</v>
      </c>
      <c r="R61" s="6" t="s">
        <v>265</v>
      </c>
      <c r="S61" s="222"/>
      <c r="T61" s="6" t="s">
        <v>260</v>
      </c>
      <c r="U61" s="6" t="s">
        <v>260</v>
      </c>
      <c r="V61" s="6" t="s">
        <v>470</v>
      </c>
      <c r="W61" s="222"/>
      <c r="X61" s="6" t="s">
        <v>275</v>
      </c>
      <c r="Y61" s="6" t="s">
        <v>275</v>
      </c>
      <c r="Z61" s="6" t="s">
        <v>470</v>
      </c>
      <c r="AA61" s="222"/>
      <c r="AB61" s="6" t="s">
        <v>470</v>
      </c>
      <c r="AC61" s="6" t="s">
        <v>272</v>
      </c>
      <c r="AD61" s="6" t="s">
        <v>272</v>
      </c>
      <c r="AE61" s="6" t="s">
        <v>272</v>
      </c>
      <c r="AF61" s="222"/>
      <c r="AG61" s="6" t="s">
        <v>275</v>
      </c>
      <c r="AH61" s="6" t="s">
        <v>275</v>
      </c>
      <c r="AI61" s="6" t="s">
        <v>470</v>
      </c>
      <c r="AJ61" s="222"/>
      <c r="AK61" s="6" t="s">
        <v>306</v>
      </c>
      <c r="AL61" s="6" t="s">
        <v>306</v>
      </c>
      <c r="AM61" s="6" t="s">
        <v>306</v>
      </c>
    </row>
    <row r="62" spans="1:39" s="6" customFormat="1" x14ac:dyDescent="0.3">
      <c r="A62" s="224"/>
      <c r="C62" s="6" t="s">
        <v>261</v>
      </c>
      <c r="D62" s="6" t="s">
        <v>261</v>
      </c>
      <c r="E62" s="6" t="s">
        <v>261</v>
      </c>
      <c r="F62" s="222"/>
      <c r="G62" s="6" t="s">
        <v>279</v>
      </c>
      <c r="H62" s="6" t="s">
        <v>279</v>
      </c>
      <c r="I62" s="6" t="s">
        <v>279</v>
      </c>
      <c r="J62" s="222"/>
      <c r="K62" s="6" t="s">
        <v>301</v>
      </c>
      <c r="L62" s="6" t="s">
        <v>301</v>
      </c>
      <c r="M62" s="6" t="s">
        <v>301</v>
      </c>
      <c r="N62" s="222"/>
      <c r="O62" s="6" t="s">
        <v>470</v>
      </c>
      <c r="P62" s="6" t="s">
        <v>270</v>
      </c>
      <c r="Q62" s="6" t="s">
        <v>270</v>
      </c>
      <c r="R62" s="6" t="s">
        <v>270</v>
      </c>
      <c r="S62" s="222"/>
      <c r="T62" s="6" t="s">
        <v>263</v>
      </c>
      <c r="U62" s="6" t="s">
        <v>263</v>
      </c>
      <c r="V62" s="6" t="s">
        <v>470</v>
      </c>
      <c r="W62" s="222"/>
      <c r="X62" s="6" t="s">
        <v>302</v>
      </c>
      <c r="Y62" s="6" t="s">
        <v>302</v>
      </c>
      <c r="Z62" s="6" t="s">
        <v>470</v>
      </c>
      <c r="AA62" s="222"/>
      <c r="AB62" s="6" t="s">
        <v>470</v>
      </c>
      <c r="AC62" s="6" t="s">
        <v>274</v>
      </c>
      <c r="AD62" s="6" t="s">
        <v>274</v>
      </c>
      <c r="AE62" s="6" t="s">
        <v>274</v>
      </c>
      <c r="AF62" s="222"/>
      <c r="AG62" s="6" t="s">
        <v>303</v>
      </c>
      <c r="AH62" s="6" t="s">
        <v>303</v>
      </c>
      <c r="AI62" s="6" t="s">
        <v>303</v>
      </c>
      <c r="AJ62" s="222"/>
      <c r="AK62" s="6" t="s">
        <v>359</v>
      </c>
      <c r="AL62" s="6" t="s">
        <v>470</v>
      </c>
      <c r="AM62" s="6" t="s">
        <v>470</v>
      </c>
    </row>
    <row r="63" spans="1:39" s="6" customFormat="1" x14ac:dyDescent="0.3">
      <c r="A63" s="224"/>
      <c r="C63" s="6" t="s">
        <v>265</v>
      </c>
      <c r="D63" s="6" t="s">
        <v>265</v>
      </c>
      <c r="E63" s="6" t="s">
        <v>265</v>
      </c>
      <c r="F63" s="222"/>
      <c r="G63" s="6" t="s">
        <v>280</v>
      </c>
      <c r="H63" s="6" t="s">
        <v>280</v>
      </c>
      <c r="I63" s="6" t="s">
        <v>280</v>
      </c>
      <c r="J63" s="222"/>
      <c r="K63" s="6" t="s">
        <v>304</v>
      </c>
      <c r="L63" s="6" t="s">
        <v>304</v>
      </c>
      <c r="M63" s="6" t="s">
        <v>304</v>
      </c>
      <c r="N63" s="222"/>
      <c r="O63" s="6" t="s">
        <v>470</v>
      </c>
      <c r="P63" s="6" t="s">
        <v>272</v>
      </c>
      <c r="Q63" s="6" t="s">
        <v>272</v>
      </c>
      <c r="R63" s="6" t="s">
        <v>272</v>
      </c>
      <c r="S63" s="222"/>
      <c r="T63" s="6" t="s">
        <v>264</v>
      </c>
      <c r="U63" s="6" t="s">
        <v>264</v>
      </c>
      <c r="V63" s="6" t="s">
        <v>470</v>
      </c>
      <c r="W63" s="222"/>
      <c r="X63" s="6" t="s">
        <v>305</v>
      </c>
      <c r="Y63" s="6" t="s">
        <v>305</v>
      </c>
      <c r="Z63" s="6" t="s">
        <v>305</v>
      </c>
      <c r="AA63" s="222"/>
      <c r="AB63" s="6" t="s">
        <v>470</v>
      </c>
      <c r="AC63" s="6" t="s">
        <v>279</v>
      </c>
      <c r="AD63" s="6" t="s">
        <v>279</v>
      </c>
      <c r="AE63" s="6" t="s">
        <v>279</v>
      </c>
      <c r="AF63" s="222"/>
      <c r="AG63" s="6" t="s">
        <v>468</v>
      </c>
      <c r="AH63" s="6" t="s">
        <v>470</v>
      </c>
      <c r="AI63" s="6" t="s">
        <v>470</v>
      </c>
      <c r="AJ63" s="222"/>
      <c r="AK63" s="6" t="s">
        <v>308</v>
      </c>
      <c r="AL63" s="6" t="s">
        <v>470</v>
      </c>
      <c r="AM63" s="6" t="s">
        <v>470</v>
      </c>
    </row>
    <row r="64" spans="1:39" s="6" customFormat="1" x14ac:dyDescent="0.3">
      <c r="A64" s="224"/>
      <c r="C64" s="6" t="s">
        <v>267</v>
      </c>
      <c r="D64" s="6" t="s">
        <v>267</v>
      </c>
      <c r="E64" s="6" t="s">
        <v>267</v>
      </c>
      <c r="F64" s="222"/>
      <c r="G64" s="6" t="s">
        <v>258</v>
      </c>
      <c r="H64" s="6" t="s">
        <v>258</v>
      </c>
      <c r="I64" s="6" t="s">
        <v>258</v>
      </c>
      <c r="J64" s="222"/>
      <c r="K64" s="6" t="s">
        <v>357</v>
      </c>
      <c r="L64" s="6" t="s">
        <v>357</v>
      </c>
      <c r="M64" s="6" t="s">
        <v>470</v>
      </c>
      <c r="N64" s="222"/>
      <c r="O64" s="6" t="s">
        <v>470</v>
      </c>
      <c r="P64" s="6" t="s">
        <v>274</v>
      </c>
      <c r="Q64" s="6" t="s">
        <v>274</v>
      </c>
      <c r="R64" s="6" t="s">
        <v>274</v>
      </c>
      <c r="S64" s="222"/>
      <c r="T64" s="6" t="s">
        <v>266</v>
      </c>
      <c r="U64" s="6" t="s">
        <v>266</v>
      </c>
      <c r="V64" s="6" t="s">
        <v>266</v>
      </c>
      <c r="W64" s="222"/>
      <c r="X64" s="264" t="s">
        <v>359</v>
      </c>
      <c r="Y64" s="264" t="s">
        <v>359</v>
      </c>
      <c r="Z64" s="6" t="s">
        <v>470</v>
      </c>
      <c r="AA64" s="222"/>
      <c r="AB64" s="6" t="s">
        <v>470</v>
      </c>
      <c r="AC64" s="6" t="s">
        <v>258</v>
      </c>
      <c r="AD64" s="6" t="s">
        <v>258</v>
      </c>
      <c r="AE64" s="6" t="s">
        <v>258</v>
      </c>
      <c r="AF64" s="222"/>
      <c r="AG64" s="6" t="s">
        <v>307</v>
      </c>
      <c r="AH64" s="6" t="s">
        <v>470</v>
      </c>
      <c r="AI64" s="6" t="s">
        <v>470</v>
      </c>
      <c r="AJ64" s="222"/>
      <c r="AK64" s="6" t="s">
        <v>468</v>
      </c>
      <c r="AL64" s="6" t="s">
        <v>470</v>
      </c>
      <c r="AM64" s="6" t="s">
        <v>470</v>
      </c>
    </row>
    <row r="65" spans="1:39" s="6" customFormat="1" x14ac:dyDescent="0.3">
      <c r="A65" s="224"/>
      <c r="C65" s="6" t="s">
        <v>470</v>
      </c>
      <c r="D65" s="6" t="s">
        <v>270</v>
      </c>
      <c r="E65" s="6" t="s">
        <v>270</v>
      </c>
      <c r="F65" s="222"/>
      <c r="G65" s="6" t="s">
        <v>301</v>
      </c>
      <c r="H65" s="6" t="s">
        <v>301</v>
      </c>
      <c r="I65" s="6" t="s">
        <v>301</v>
      </c>
      <c r="J65" s="222"/>
      <c r="K65" s="6" t="s">
        <v>358</v>
      </c>
      <c r="L65" s="6" t="s">
        <v>358</v>
      </c>
      <c r="M65" s="6" t="s">
        <v>358</v>
      </c>
      <c r="N65" s="222"/>
      <c r="O65" s="6" t="s">
        <v>470</v>
      </c>
      <c r="P65" s="6" t="s">
        <v>299</v>
      </c>
      <c r="Q65" s="6" t="s">
        <v>299</v>
      </c>
      <c r="R65" s="6" t="s">
        <v>299</v>
      </c>
      <c r="S65" s="222"/>
      <c r="T65" s="6" t="s">
        <v>302</v>
      </c>
      <c r="U65" s="6" t="s">
        <v>302</v>
      </c>
      <c r="V65" s="6" t="s">
        <v>302</v>
      </c>
      <c r="W65" s="222"/>
      <c r="X65" s="6" t="s">
        <v>20</v>
      </c>
      <c r="Y65" s="6" t="s">
        <v>20</v>
      </c>
      <c r="Z65" s="6" t="s">
        <v>20</v>
      </c>
      <c r="AA65" s="222"/>
      <c r="AB65" s="6" t="s">
        <v>470</v>
      </c>
      <c r="AC65" s="6" t="s">
        <v>300</v>
      </c>
      <c r="AD65" s="6" t="s">
        <v>300</v>
      </c>
      <c r="AE65" s="6" t="s">
        <v>300</v>
      </c>
      <c r="AF65" s="222"/>
      <c r="AG65" s="6" t="s">
        <v>468</v>
      </c>
      <c r="AH65" s="6" t="s">
        <v>470</v>
      </c>
      <c r="AI65" s="6" t="s">
        <v>470</v>
      </c>
      <c r="AJ65" s="222"/>
      <c r="AK65" s="6" t="s">
        <v>468</v>
      </c>
      <c r="AL65" s="6" t="s">
        <v>470</v>
      </c>
      <c r="AM65" s="6" t="s">
        <v>470</v>
      </c>
    </row>
    <row r="66" spans="1:39" s="6" customFormat="1" x14ac:dyDescent="0.3">
      <c r="A66" s="224"/>
      <c r="C66" s="6" t="s">
        <v>470</v>
      </c>
      <c r="D66" s="6" t="s">
        <v>272</v>
      </c>
      <c r="E66" s="6" t="s">
        <v>272</v>
      </c>
      <c r="F66" s="222"/>
      <c r="G66" s="6" t="s">
        <v>355</v>
      </c>
      <c r="H66" s="6" t="s">
        <v>355</v>
      </c>
      <c r="I66" s="6" t="s">
        <v>355</v>
      </c>
      <c r="J66" s="222"/>
      <c r="K66" s="6" t="s">
        <v>20</v>
      </c>
      <c r="L66" s="6" t="s">
        <v>20</v>
      </c>
      <c r="M66" s="6" t="s">
        <v>20</v>
      </c>
      <c r="N66" s="222"/>
      <c r="O66" s="6" t="s">
        <v>470</v>
      </c>
      <c r="P66" s="6" t="s">
        <v>355</v>
      </c>
      <c r="Q66" s="6" t="s">
        <v>355</v>
      </c>
      <c r="R66" s="6" t="s">
        <v>355</v>
      </c>
      <c r="S66" s="222"/>
      <c r="T66" s="264" t="s">
        <v>358</v>
      </c>
      <c r="U66" s="264" t="s">
        <v>358</v>
      </c>
      <c r="V66" s="6" t="s">
        <v>470</v>
      </c>
      <c r="W66" s="222"/>
      <c r="X66" s="6" t="s">
        <v>468</v>
      </c>
      <c r="Y66" s="6" t="s">
        <v>468</v>
      </c>
      <c r="Z66" s="6" t="s">
        <v>468</v>
      </c>
      <c r="AA66" s="222"/>
      <c r="AB66" s="6" t="s">
        <v>470</v>
      </c>
      <c r="AC66" s="6" t="s">
        <v>357</v>
      </c>
      <c r="AD66" s="6" t="s">
        <v>357</v>
      </c>
      <c r="AE66" s="6" t="s">
        <v>357</v>
      </c>
      <c r="AF66" s="222"/>
      <c r="AG66" s="6" t="s">
        <v>468</v>
      </c>
      <c r="AH66" s="6" t="s">
        <v>470</v>
      </c>
      <c r="AI66" s="6" t="s">
        <v>468</v>
      </c>
      <c r="AJ66" s="222"/>
      <c r="AK66" s="6" t="s">
        <v>468</v>
      </c>
      <c r="AL66" s="6" t="s">
        <v>468</v>
      </c>
      <c r="AM66" s="6" t="s">
        <v>470</v>
      </c>
    </row>
    <row r="67" spans="1:39" s="6" customFormat="1" x14ac:dyDescent="0.3">
      <c r="A67" s="224"/>
      <c r="C67" s="6" t="s">
        <v>470</v>
      </c>
      <c r="D67" s="6" t="s">
        <v>274</v>
      </c>
      <c r="E67" s="6" t="s">
        <v>274</v>
      </c>
      <c r="F67" s="222"/>
      <c r="G67" s="6" t="s">
        <v>358</v>
      </c>
      <c r="H67" s="6" t="s">
        <v>358</v>
      </c>
      <c r="I67" s="6" t="s">
        <v>358</v>
      </c>
      <c r="J67" s="222"/>
      <c r="K67" s="6" t="s">
        <v>468</v>
      </c>
      <c r="L67" s="6" t="s">
        <v>468</v>
      </c>
      <c r="M67" s="6" t="s">
        <v>468</v>
      </c>
      <c r="N67" s="222"/>
      <c r="O67" s="6" t="s">
        <v>470</v>
      </c>
      <c r="P67" s="6" t="s">
        <v>358</v>
      </c>
      <c r="Q67" s="6" t="s">
        <v>358</v>
      </c>
      <c r="R67" s="6" t="s">
        <v>358</v>
      </c>
      <c r="S67" s="222"/>
      <c r="T67" s="6" t="s">
        <v>20</v>
      </c>
      <c r="U67" s="6" t="s">
        <v>20</v>
      </c>
      <c r="V67" s="6" t="s">
        <v>20</v>
      </c>
      <c r="W67" s="222"/>
      <c r="X67" s="6" t="s">
        <v>468</v>
      </c>
      <c r="Y67" s="6" t="s">
        <v>468</v>
      </c>
      <c r="Z67" s="6" t="s">
        <v>468</v>
      </c>
      <c r="AA67" s="222"/>
      <c r="AB67" s="6" t="s">
        <v>470</v>
      </c>
      <c r="AC67" s="6" t="s">
        <v>358</v>
      </c>
      <c r="AD67" s="6" t="s">
        <v>358</v>
      </c>
      <c r="AE67" s="6" t="s">
        <v>358</v>
      </c>
      <c r="AF67" s="222"/>
      <c r="AG67" s="6" t="s">
        <v>468</v>
      </c>
      <c r="AH67" s="6" t="s">
        <v>468</v>
      </c>
      <c r="AI67" s="6" t="s">
        <v>468</v>
      </c>
      <c r="AJ67" s="222"/>
      <c r="AK67" s="6" t="s">
        <v>468</v>
      </c>
      <c r="AL67" s="6" t="s">
        <v>468</v>
      </c>
      <c r="AM67" s="6" t="s">
        <v>468</v>
      </c>
    </row>
    <row r="68" spans="1:39" s="6" customFormat="1" x14ac:dyDescent="0.3">
      <c r="A68" s="224"/>
      <c r="C68" s="6" t="s">
        <v>470</v>
      </c>
      <c r="D68" s="6" t="s">
        <v>470</v>
      </c>
      <c r="E68" s="6" t="s">
        <v>11</v>
      </c>
      <c r="F68" s="222"/>
      <c r="G68" s="6" t="s">
        <v>468</v>
      </c>
      <c r="H68" s="6" t="s">
        <v>468</v>
      </c>
      <c r="I68" s="6" t="s">
        <v>468</v>
      </c>
      <c r="J68" s="222"/>
      <c r="K68" s="6" t="s">
        <v>21</v>
      </c>
      <c r="L68" s="6" t="s">
        <v>21</v>
      </c>
      <c r="M68" s="6" t="s">
        <v>470</v>
      </c>
      <c r="N68" s="222"/>
      <c r="O68" s="6" t="s">
        <v>470</v>
      </c>
      <c r="P68" s="6" t="s">
        <v>468</v>
      </c>
      <c r="Q68" s="6" t="s">
        <v>468</v>
      </c>
      <c r="R68" s="6" t="s">
        <v>468</v>
      </c>
      <c r="S68" s="222"/>
      <c r="T68" s="6" t="s">
        <v>468</v>
      </c>
      <c r="U68" s="6" t="s">
        <v>468</v>
      </c>
      <c r="V68" s="6" t="s">
        <v>468</v>
      </c>
      <c r="W68" s="222"/>
      <c r="X68" s="6" t="s">
        <v>478</v>
      </c>
      <c r="Y68" s="6" t="s">
        <v>478</v>
      </c>
      <c r="Z68" s="6" t="s">
        <v>470</v>
      </c>
      <c r="AA68" s="222"/>
      <c r="AB68" s="6" t="s">
        <v>470</v>
      </c>
      <c r="AC68" s="6" t="s">
        <v>468</v>
      </c>
      <c r="AD68" s="6" t="s">
        <v>468</v>
      </c>
      <c r="AE68" s="6" t="s">
        <v>468</v>
      </c>
      <c r="AF68" s="222"/>
      <c r="AG68" s="6" t="s">
        <v>479</v>
      </c>
      <c r="AH68" s="6" t="s">
        <v>470</v>
      </c>
      <c r="AI68" s="6" t="s">
        <v>470</v>
      </c>
      <c r="AJ68" s="222"/>
      <c r="AK68" s="6" t="s">
        <v>479</v>
      </c>
      <c r="AL68" s="6" t="s">
        <v>470</v>
      </c>
      <c r="AM68" s="6" t="s">
        <v>470</v>
      </c>
    </row>
    <row r="69" spans="1:39" s="6" customFormat="1" x14ac:dyDescent="0.3">
      <c r="A69" s="224"/>
      <c r="C69" s="6" t="s">
        <v>356</v>
      </c>
      <c r="D69" s="6" t="s">
        <v>356</v>
      </c>
      <c r="E69" s="6" t="s">
        <v>356</v>
      </c>
      <c r="F69" s="222"/>
      <c r="G69" s="6" t="s">
        <v>21</v>
      </c>
      <c r="H69" s="6" t="s">
        <v>21</v>
      </c>
      <c r="I69" s="6" t="s">
        <v>21</v>
      </c>
      <c r="J69" s="222"/>
      <c r="K69" s="6" t="s">
        <v>281</v>
      </c>
      <c r="L69" s="6" t="s">
        <v>281</v>
      </c>
      <c r="M69" s="6" t="s">
        <v>281</v>
      </c>
      <c r="N69" s="222"/>
      <c r="O69" s="6" t="s">
        <v>470</v>
      </c>
      <c r="P69" s="6" t="s">
        <v>479</v>
      </c>
      <c r="Q69" s="6" t="s">
        <v>479</v>
      </c>
      <c r="R69" s="6" t="s">
        <v>479</v>
      </c>
      <c r="S69" s="222"/>
      <c r="T69" s="6" t="s">
        <v>468</v>
      </c>
      <c r="U69" s="6" t="s">
        <v>468</v>
      </c>
      <c r="V69" s="6" t="s">
        <v>468</v>
      </c>
      <c r="W69" s="222"/>
      <c r="X69" s="6" t="s">
        <v>480</v>
      </c>
      <c r="Y69" s="6" t="s">
        <v>480</v>
      </c>
      <c r="Z69" s="6" t="s">
        <v>480</v>
      </c>
      <c r="AA69" s="222"/>
      <c r="AB69" s="6" t="s">
        <v>470</v>
      </c>
      <c r="AC69" s="6" t="s">
        <v>468</v>
      </c>
      <c r="AD69" s="6" t="s">
        <v>468</v>
      </c>
      <c r="AE69" s="6" t="s">
        <v>468</v>
      </c>
      <c r="AF69" s="222"/>
      <c r="AG69" s="6" t="s">
        <v>481</v>
      </c>
      <c r="AH69" s="6" t="s">
        <v>481</v>
      </c>
      <c r="AI69" s="6" t="s">
        <v>481</v>
      </c>
      <c r="AJ69" s="222"/>
      <c r="AK69" s="6" t="s">
        <v>481</v>
      </c>
      <c r="AL69" s="6" t="s">
        <v>481</v>
      </c>
      <c r="AM69" s="6" t="s">
        <v>481</v>
      </c>
    </row>
    <row r="70" spans="1:39" s="6" customFormat="1" x14ac:dyDescent="0.3">
      <c r="A70" s="224"/>
      <c r="C70" s="6" t="s">
        <v>358</v>
      </c>
      <c r="D70" s="6" t="s">
        <v>358</v>
      </c>
      <c r="E70" s="6" t="s">
        <v>358</v>
      </c>
      <c r="F70" s="222"/>
      <c r="G70" s="6" t="s">
        <v>281</v>
      </c>
      <c r="H70" s="6" t="s">
        <v>281</v>
      </c>
      <c r="I70" s="6" t="s">
        <v>281</v>
      </c>
      <c r="J70" s="222"/>
      <c r="K70" s="6" t="s">
        <v>282</v>
      </c>
      <c r="L70" s="6" t="s">
        <v>282</v>
      </c>
      <c r="M70" s="6" t="s">
        <v>282</v>
      </c>
      <c r="N70" s="222"/>
      <c r="O70" s="6" t="s">
        <v>470</v>
      </c>
      <c r="P70" s="6" t="s">
        <v>482</v>
      </c>
      <c r="Q70" s="6" t="s">
        <v>482</v>
      </c>
      <c r="R70" s="6" t="s">
        <v>482</v>
      </c>
      <c r="S70" s="222"/>
      <c r="T70" s="6" t="s">
        <v>478</v>
      </c>
      <c r="U70" s="6" t="s">
        <v>478</v>
      </c>
      <c r="V70" s="6" t="s">
        <v>478</v>
      </c>
      <c r="W70" s="222"/>
      <c r="X70" s="6" t="s">
        <v>483</v>
      </c>
      <c r="Y70" s="6" t="s">
        <v>483</v>
      </c>
      <c r="Z70" s="6" t="s">
        <v>470</v>
      </c>
      <c r="AA70" s="222"/>
      <c r="AB70" s="6" t="s">
        <v>470</v>
      </c>
      <c r="AC70" s="6" t="s">
        <v>479</v>
      </c>
      <c r="AD70" s="6" t="s">
        <v>479</v>
      </c>
      <c r="AE70" s="6" t="s">
        <v>479</v>
      </c>
      <c r="AF70" s="222"/>
      <c r="AG70" s="6" t="s">
        <v>484</v>
      </c>
      <c r="AH70" s="6" t="s">
        <v>484</v>
      </c>
      <c r="AI70" s="6" t="s">
        <v>470</v>
      </c>
      <c r="AJ70" s="222"/>
      <c r="AK70" s="6" t="s">
        <v>485</v>
      </c>
      <c r="AL70" s="6" t="s">
        <v>470</v>
      </c>
      <c r="AM70" s="6" t="s">
        <v>470</v>
      </c>
    </row>
    <row r="71" spans="1:39" s="6" customFormat="1" x14ac:dyDescent="0.3">
      <c r="A71" s="224"/>
      <c r="C71" s="6" t="s">
        <v>21</v>
      </c>
      <c r="D71" s="6" t="s">
        <v>21</v>
      </c>
      <c r="E71" s="6" t="s">
        <v>21</v>
      </c>
      <c r="F71" s="222"/>
      <c r="G71" s="6" t="s">
        <v>285</v>
      </c>
      <c r="H71" s="6" t="s">
        <v>285</v>
      </c>
      <c r="I71" s="6" t="s">
        <v>285</v>
      </c>
      <c r="J71" s="222"/>
      <c r="K71" s="6" t="s">
        <v>286</v>
      </c>
      <c r="L71" s="6" t="s">
        <v>286</v>
      </c>
      <c r="M71" s="6" t="s">
        <v>286</v>
      </c>
      <c r="N71" s="222"/>
      <c r="O71" s="6" t="s">
        <v>470</v>
      </c>
      <c r="P71" s="6" t="s">
        <v>316</v>
      </c>
      <c r="Q71" s="6" t="s">
        <v>316</v>
      </c>
      <c r="R71" s="6" t="s">
        <v>316</v>
      </c>
      <c r="S71" s="222"/>
      <c r="T71" s="6" t="s">
        <v>484</v>
      </c>
      <c r="U71" s="6" t="s">
        <v>484</v>
      </c>
      <c r="V71" s="6" t="s">
        <v>484</v>
      </c>
      <c r="W71" s="222"/>
      <c r="X71" s="6" t="s">
        <v>486</v>
      </c>
      <c r="Y71" s="6" t="s">
        <v>486</v>
      </c>
      <c r="Z71" s="6" t="s">
        <v>470</v>
      </c>
      <c r="AA71" s="222"/>
      <c r="AB71" s="6" t="s">
        <v>470</v>
      </c>
      <c r="AC71" s="6" t="s">
        <v>482</v>
      </c>
      <c r="AD71" s="6" t="s">
        <v>482</v>
      </c>
      <c r="AE71" s="6" t="s">
        <v>482</v>
      </c>
      <c r="AF71" s="222"/>
      <c r="AG71" s="6" t="s">
        <v>486</v>
      </c>
      <c r="AH71" s="6" t="s">
        <v>486</v>
      </c>
      <c r="AI71" s="6" t="s">
        <v>486</v>
      </c>
      <c r="AJ71" s="222"/>
      <c r="AK71" s="6" t="s">
        <v>483</v>
      </c>
      <c r="AL71" s="6" t="s">
        <v>483</v>
      </c>
      <c r="AM71" s="6" t="s">
        <v>470</v>
      </c>
    </row>
    <row r="72" spans="1:39" s="6" customFormat="1" x14ac:dyDescent="0.3">
      <c r="A72" s="224"/>
      <c r="C72" s="6" t="s">
        <v>22</v>
      </c>
      <c r="D72" s="6" t="s">
        <v>22</v>
      </c>
      <c r="E72" s="6" t="s">
        <v>22</v>
      </c>
      <c r="F72" s="222"/>
      <c r="G72" s="6" t="s">
        <v>286</v>
      </c>
      <c r="H72" s="6" t="s">
        <v>286</v>
      </c>
      <c r="I72" s="6" t="s">
        <v>286</v>
      </c>
      <c r="J72" s="222"/>
      <c r="K72" s="6" t="s">
        <v>486</v>
      </c>
      <c r="L72" s="6" t="s">
        <v>486</v>
      </c>
      <c r="M72" s="6" t="s">
        <v>486</v>
      </c>
      <c r="N72" s="222"/>
      <c r="O72" s="6" t="s">
        <v>470</v>
      </c>
      <c r="P72" s="6" t="s">
        <v>476</v>
      </c>
      <c r="Q72" s="6" t="s">
        <v>476</v>
      </c>
      <c r="R72" s="6" t="s">
        <v>476</v>
      </c>
      <c r="S72" s="222"/>
      <c r="T72" s="6" t="s">
        <v>486</v>
      </c>
      <c r="U72" s="6" t="s">
        <v>486</v>
      </c>
      <c r="V72" s="6" t="s">
        <v>486</v>
      </c>
      <c r="W72" s="222"/>
      <c r="X72" s="6" t="s">
        <v>487</v>
      </c>
      <c r="Y72" s="6" t="s">
        <v>487</v>
      </c>
      <c r="Z72" s="6" t="s">
        <v>470</v>
      </c>
      <c r="AA72" s="222"/>
      <c r="AB72" s="6" t="s">
        <v>470</v>
      </c>
      <c r="AC72" s="6" t="s">
        <v>316</v>
      </c>
      <c r="AD72" s="6" t="s">
        <v>316</v>
      </c>
      <c r="AE72" s="6" t="s">
        <v>316</v>
      </c>
      <c r="AF72" s="222"/>
      <c r="AG72" s="6" t="s">
        <v>476</v>
      </c>
      <c r="AH72" s="6" t="s">
        <v>476</v>
      </c>
      <c r="AI72" s="6" t="s">
        <v>470</v>
      </c>
      <c r="AJ72" s="222"/>
      <c r="AK72" s="6" t="s">
        <v>486</v>
      </c>
      <c r="AL72" s="6" t="s">
        <v>486</v>
      </c>
      <c r="AM72" s="6" t="s">
        <v>470</v>
      </c>
    </row>
    <row r="73" spans="1:39" s="6" customFormat="1" x14ac:dyDescent="0.3">
      <c r="A73" s="224"/>
      <c r="C73" s="6" t="s">
        <v>316</v>
      </c>
      <c r="D73" s="6" t="s">
        <v>316</v>
      </c>
      <c r="E73" s="6" t="s">
        <v>316</v>
      </c>
      <c r="F73" s="222"/>
      <c r="G73" s="6" t="s">
        <v>461</v>
      </c>
      <c r="H73" s="6" t="s">
        <v>461</v>
      </c>
      <c r="I73" s="6" t="s">
        <v>461</v>
      </c>
      <c r="J73" s="222"/>
      <c r="K73" s="263" t="s">
        <v>488</v>
      </c>
      <c r="L73" s="263" t="s">
        <v>488</v>
      </c>
      <c r="M73" s="263" t="s">
        <v>488</v>
      </c>
      <c r="N73" s="222"/>
      <c r="O73" s="6" t="s">
        <v>489</v>
      </c>
      <c r="P73" s="6" t="s">
        <v>289</v>
      </c>
      <c r="Q73" s="6" t="s">
        <v>289</v>
      </c>
      <c r="R73" s="6" t="s">
        <v>289</v>
      </c>
      <c r="S73" s="222"/>
      <c r="T73" s="6" t="s">
        <v>466</v>
      </c>
      <c r="U73" s="6" t="s">
        <v>466</v>
      </c>
      <c r="V73" s="6" t="s">
        <v>470</v>
      </c>
      <c r="W73" s="222"/>
      <c r="X73" s="6" t="s">
        <v>470</v>
      </c>
      <c r="Y73" s="6" t="s">
        <v>470</v>
      </c>
      <c r="Z73" s="6" t="s">
        <v>490</v>
      </c>
      <c r="AA73" s="222"/>
      <c r="AB73" s="6" t="s">
        <v>491</v>
      </c>
      <c r="AC73" s="6" t="s">
        <v>476</v>
      </c>
      <c r="AD73" s="6" t="s">
        <v>476</v>
      </c>
      <c r="AE73" s="6" t="s">
        <v>476</v>
      </c>
      <c r="AF73" s="222"/>
      <c r="AG73" s="6" t="s">
        <v>77</v>
      </c>
      <c r="AH73" s="6" t="s">
        <v>77</v>
      </c>
      <c r="AI73" s="6" t="s">
        <v>77</v>
      </c>
      <c r="AJ73" s="222"/>
      <c r="AK73" s="6" t="s">
        <v>487</v>
      </c>
      <c r="AL73" s="6" t="s">
        <v>487</v>
      </c>
      <c r="AM73" s="6" t="s">
        <v>470</v>
      </c>
    </row>
    <row r="74" spans="1:39" s="6" customFormat="1" x14ac:dyDescent="0.3">
      <c r="A74" s="224"/>
      <c r="C74" s="6" t="s">
        <v>476</v>
      </c>
      <c r="D74" s="6" t="s">
        <v>476</v>
      </c>
      <c r="E74" s="6" t="s">
        <v>476</v>
      </c>
      <c r="F74" s="222"/>
      <c r="G74" s="6" t="s">
        <v>316</v>
      </c>
      <c r="H74" s="6" t="s">
        <v>316</v>
      </c>
      <c r="I74" s="6" t="s">
        <v>316</v>
      </c>
      <c r="J74" s="222"/>
      <c r="K74" s="6" t="s">
        <v>316</v>
      </c>
      <c r="L74" s="6" t="s">
        <v>316</v>
      </c>
      <c r="M74" s="6" t="s">
        <v>316</v>
      </c>
      <c r="N74" s="222"/>
      <c r="O74" s="6" t="s">
        <v>470</v>
      </c>
      <c r="P74" s="6" t="s">
        <v>77</v>
      </c>
      <c r="Q74" s="6" t="s">
        <v>77</v>
      </c>
      <c r="R74" s="6" t="s">
        <v>77</v>
      </c>
      <c r="S74" s="222"/>
      <c r="T74" s="6" t="s">
        <v>476</v>
      </c>
      <c r="U74" s="6" t="s">
        <v>476</v>
      </c>
      <c r="V74" s="6" t="s">
        <v>476</v>
      </c>
      <c r="W74" s="222"/>
      <c r="X74" s="6" t="s">
        <v>466</v>
      </c>
      <c r="Y74" s="6" t="s">
        <v>466</v>
      </c>
      <c r="Z74" s="6" t="s">
        <v>470</v>
      </c>
      <c r="AA74" s="222"/>
      <c r="AB74" s="6" t="s">
        <v>470</v>
      </c>
      <c r="AC74" s="6" t="s">
        <v>289</v>
      </c>
      <c r="AD74" s="6" t="s">
        <v>289</v>
      </c>
      <c r="AE74" s="6" t="s">
        <v>289</v>
      </c>
      <c r="AF74" s="222"/>
      <c r="AG74" s="6" t="s">
        <v>148</v>
      </c>
      <c r="AH74" s="6" t="s">
        <v>148</v>
      </c>
      <c r="AI74" s="6" t="s">
        <v>148</v>
      </c>
      <c r="AJ74" s="222"/>
      <c r="AK74" s="6" t="s">
        <v>476</v>
      </c>
      <c r="AL74" s="6" t="s">
        <v>470</v>
      </c>
      <c r="AM74" s="6" t="s">
        <v>470</v>
      </c>
    </row>
    <row r="75" spans="1:39" s="6" customFormat="1" x14ac:dyDescent="0.3">
      <c r="A75" s="224"/>
      <c r="C75" s="6" t="s">
        <v>289</v>
      </c>
      <c r="D75" s="6" t="s">
        <v>289</v>
      </c>
      <c r="E75" s="6" t="s">
        <v>289</v>
      </c>
      <c r="F75" s="222"/>
      <c r="G75" s="6" t="s">
        <v>476</v>
      </c>
      <c r="H75" s="6" t="s">
        <v>476</v>
      </c>
      <c r="I75" s="6" t="s">
        <v>476</v>
      </c>
      <c r="J75" s="222"/>
      <c r="K75" s="6" t="s">
        <v>476</v>
      </c>
      <c r="L75" s="6" t="s">
        <v>476</v>
      </c>
      <c r="M75" s="6" t="s">
        <v>476</v>
      </c>
      <c r="N75" s="222"/>
      <c r="O75" s="6" t="s">
        <v>470</v>
      </c>
      <c r="P75" s="6" t="s">
        <v>492</v>
      </c>
      <c r="Q75" s="6" t="s">
        <v>492</v>
      </c>
      <c r="R75" s="6" t="s">
        <v>492</v>
      </c>
      <c r="S75" s="222"/>
      <c r="T75" s="6" t="s">
        <v>77</v>
      </c>
      <c r="U75" s="6" t="s">
        <v>77</v>
      </c>
      <c r="V75" s="6" t="s">
        <v>77</v>
      </c>
      <c r="W75" s="222"/>
      <c r="X75" s="6" t="s">
        <v>476</v>
      </c>
      <c r="Y75" s="6" t="s">
        <v>476</v>
      </c>
      <c r="Z75" s="6" t="s">
        <v>476</v>
      </c>
      <c r="AA75" s="222"/>
      <c r="AB75" s="6" t="s">
        <v>470</v>
      </c>
      <c r="AC75" s="6" t="s">
        <v>77</v>
      </c>
      <c r="AD75" s="6" t="s">
        <v>77</v>
      </c>
      <c r="AE75" s="6" t="s">
        <v>77</v>
      </c>
      <c r="AF75" s="222"/>
      <c r="AG75" s="6" t="s">
        <v>150</v>
      </c>
      <c r="AH75" s="6" t="s">
        <v>150</v>
      </c>
      <c r="AI75" s="6" t="s">
        <v>150</v>
      </c>
      <c r="AJ75" s="222"/>
      <c r="AK75" s="6" t="s">
        <v>77</v>
      </c>
      <c r="AL75" s="6" t="s">
        <v>77</v>
      </c>
      <c r="AM75" s="6" t="s">
        <v>77</v>
      </c>
    </row>
    <row r="76" spans="1:39" s="6" customFormat="1" x14ac:dyDescent="0.3">
      <c r="A76" s="224"/>
      <c r="C76" s="6" t="s">
        <v>492</v>
      </c>
      <c r="D76" s="6" t="s">
        <v>492</v>
      </c>
      <c r="E76" s="6" t="s">
        <v>492</v>
      </c>
      <c r="F76" s="222"/>
      <c r="G76" s="6" t="s">
        <v>289</v>
      </c>
      <c r="H76" s="6" t="s">
        <v>289</v>
      </c>
      <c r="I76" s="6" t="s">
        <v>289</v>
      </c>
      <c r="J76" s="222"/>
      <c r="K76" s="6" t="s">
        <v>289</v>
      </c>
      <c r="L76" s="6" t="s">
        <v>289</v>
      </c>
      <c r="M76" s="6" t="s">
        <v>289</v>
      </c>
      <c r="N76" s="222"/>
      <c r="O76" s="6" t="s">
        <v>470</v>
      </c>
      <c r="P76" s="6" t="s">
        <v>229</v>
      </c>
      <c r="Q76" s="6" t="s">
        <v>229</v>
      </c>
      <c r="R76" s="6" t="s">
        <v>229</v>
      </c>
      <c r="S76" s="222"/>
      <c r="T76" s="6" t="s">
        <v>148</v>
      </c>
      <c r="U76" s="6" t="s">
        <v>148</v>
      </c>
      <c r="V76" s="6" t="s">
        <v>148</v>
      </c>
      <c r="W76" s="222"/>
      <c r="X76" s="6" t="s">
        <v>77</v>
      </c>
      <c r="Y76" s="6" t="s">
        <v>77</v>
      </c>
      <c r="Z76" s="6" t="s">
        <v>77</v>
      </c>
      <c r="AA76" s="222"/>
      <c r="AB76" s="6" t="s">
        <v>470</v>
      </c>
      <c r="AC76" s="6" t="s">
        <v>492</v>
      </c>
      <c r="AD76" s="6" t="s">
        <v>492</v>
      </c>
      <c r="AE76" s="6" t="s">
        <v>492</v>
      </c>
      <c r="AF76" s="222"/>
      <c r="AG76" s="6" t="s">
        <v>71</v>
      </c>
      <c r="AH76" s="6" t="s">
        <v>71</v>
      </c>
      <c r="AI76" s="6" t="s">
        <v>470</v>
      </c>
      <c r="AJ76" s="222"/>
      <c r="AK76" s="6" t="s">
        <v>148</v>
      </c>
      <c r="AL76" s="6" t="s">
        <v>148</v>
      </c>
      <c r="AM76" s="6" t="s">
        <v>148</v>
      </c>
    </row>
    <row r="77" spans="1:39" s="6" customFormat="1" x14ac:dyDescent="0.3">
      <c r="A77" s="224"/>
      <c r="C77" s="6" t="s">
        <v>470</v>
      </c>
      <c r="D77" s="6" t="s">
        <v>229</v>
      </c>
      <c r="E77" s="6" t="s">
        <v>229</v>
      </c>
      <c r="F77" s="222"/>
      <c r="G77" s="6" t="s">
        <v>492</v>
      </c>
      <c r="H77" s="6" t="s">
        <v>492</v>
      </c>
      <c r="I77" s="6" t="s">
        <v>492</v>
      </c>
      <c r="J77" s="222"/>
      <c r="K77" s="6" t="s">
        <v>492</v>
      </c>
      <c r="L77" s="6" t="s">
        <v>492</v>
      </c>
      <c r="M77" s="6" t="s">
        <v>470</v>
      </c>
      <c r="N77" s="222"/>
      <c r="O77" s="6" t="s">
        <v>470</v>
      </c>
      <c r="P77" s="6" t="s">
        <v>231</v>
      </c>
      <c r="Q77" s="6" t="s">
        <v>231</v>
      </c>
      <c r="R77" s="6" t="s">
        <v>231</v>
      </c>
      <c r="S77" s="222"/>
      <c r="T77" s="6" t="s">
        <v>470</v>
      </c>
      <c r="U77" s="6" t="s">
        <v>150</v>
      </c>
      <c r="V77" s="6" t="s">
        <v>150</v>
      </c>
      <c r="W77" s="222"/>
      <c r="X77" s="6" t="s">
        <v>148</v>
      </c>
      <c r="Y77" s="6" t="s">
        <v>148</v>
      </c>
      <c r="Z77" s="6" t="s">
        <v>148</v>
      </c>
      <c r="AA77" s="222"/>
      <c r="AB77" s="6" t="s">
        <v>470</v>
      </c>
      <c r="AC77" s="6" t="s">
        <v>229</v>
      </c>
      <c r="AD77" s="6" t="s">
        <v>229</v>
      </c>
      <c r="AE77" s="6" t="s">
        <v>229</v>
      </c>
      <c r="AF77" s="222"/>
      <c r="AG77" s="6" t="s">
        <v>493</v>
      </c>
      <c r="AH77" s="6" t="s">
        <v>493</v>
      </c>
      <c r="AI77" s="6" t="s">
        <v>470</v>
      </c>
      <c r="AJ77" s="222"/>
      <c r="AK77" s="6" t="s">
        <v>150</v>
      </c>
      <c r="AL77" s="6" t="s">
        <v>150</v>
      </c>
      <c r="AM77" s="6" t="s">
        <v>150</v>
      </c>
    </row>
    <row r="78" spans="1:39" s="6" customFormat="1" x14ac:dyDescent="0.3">
      <c r="A78" s="224"/>
      <c r="C78" s="6" t="s">
        <v>470</v>
      </c>
      <c r="D78" s="6" t="s">
        <v>470</v>
      </c>
      <c r="E78" s="6" t="s">
        <v>470</v>
      </c>
      <c r="F78" s="222"/>
      <c r="G78" s="6" t="s">
        <v>470</v>
      </c>
      <c r="H78" s="6" t="s">
        <v>148</v>
      </c>
      <c r="I78" s="6" t="s">
        <v>148</v>
      </c>
      <c r="J78" s="222"/>
      <c r="K78" s="6" t="s">
        <v>470</v>
      </c>
      <c r="L78" s="6" t="s">
        <v>148</v>
      </c>
      <c r="M78" s="6" t="s">
        <v>148</v>
      </c>
      <c r="N78" s="222"/>
      <c r="O78" s="6" t="s">
        <v>470</v>
      </c>
      <c r="P78" s="6" t="s">
        <v>470</v>
      </c>
      <c r="Q78" s="6" t="s">
        <v>470</v>
      </c>
      <c r="R78" s="6" t="s">
        <v>470</v>
      </c>
      <c r="S78" s="222"/>
      <c r="T78" s="6" t="s">
        <v>71</v>
      </c>
      <c r="U78" s="6" t="s">
        <v>71</v>
      </c>
      <c r="V78" s="6" t="s">
        <v>71</v>
      </c>
      <c r="W78" s="222"/>
      <c r="X78" s="6" t="s">
        <v>150</v>
      </c>
      <c r="Y78" s="6" t="s">
        <v>150</v>
      </c>
      <c r="Z78" s="6" t="s">
        <v>150</v>
      </c>
      <c r="AA78" s="222"/>
      <c r="AB78" s="6" t="s">
        <v>470</v>
      </c>
      <c r="AC78" s="6" t="s">
        <v>231</v>
      </c>
      <c r="AD78" s="6" t="s">
        <v>231</v>
      </c>
      <c r="AE78" s="6" t="s">
        <v>231</v>
      </c>
      <c r="AF78" s="222"/>
      <c r="AG78" s="6" t="s">
        <v>229</v>
      </c>
      <c r="AH78" s="6" t="s">
        <v>229</v>
      </c>
      <c r="AI78" s="6" t="s">
        <v>229</v>
      </c>
      <c r="AJ78" s="222"/>
      <c r="AK78" s="6" t="s">
        <v>71</v>
      </c>
      <c r="AL78" s="6" t="s">
        <v>71</v>
      </c>
      <c r="AM78" s="6" t="s">
        <v>470</v>
      </c>
    </row>
    <row r="79" spans="1:39" s="6" customFormat="1" x14ac:dyDescent="0.3">
      <c r="A79" s="224"/>
      <c r="C79" s="6" t="s">
        <v>470</v>
      </c>
      <c r="D79" s="6" t="s">
        <v>470</v>
      </c>
      <c r="E79" s="6" t="s">
        <v>470</v>
      </c>
      <c r="F79" s="222"/>
      <c r="G79" s="6" t="s">
        <v>470</v>
      </c>
      <c r="H79" s="6" t="s">
        <v>150</v>
      </c>
      <c r="I79" s="6" t="s">
        <v>150</v>
      </c>
      <c r="J79" s="222"/>
      <c r="K79" s="6" t="s">
        <v>470</v>
      </c>
      <c r="L79" s="6" t="s">
        <v>150</v>
      </c>
      <c r="M79" s="6" t="s">
        <v>150</v>
      </c>
      <c r="N79" s="222"/>
      <c r="O79" s="6" t="s">
        <v>470</v>
      </c>
      <c r="P79" s="6" t="s">
        <v>470</v>
      </c>
      <c r="Q79" s="6" t="s">
        <v>470</v>
      </c>
      <c r="R79" s="6" t="s">
        <v>470</v>
      </c>
      <c r="S79" s="222"/>
      <c r="T79" s="6" t="s">
        <v>229</v>
      </c>
      <c r="U79" s="6" t="s">
        <v>229</v>
      </c>
      <c r="V79" s="6" t="s">
        <v>229</v>
      </c>
      <c r="W79" s="222"/>
      <c r="X79" s="6" t="s">
        <v>71</v>
      </c>
      <c r="Y79" s="6" t="s">
        <v>71</v>
      </c>
      <c r="Z79" s="6" t="s">
        <v>470</v>
      </c>
      <c r="AA79" s="222"/>
      <c r="AB79" s="6" t="s">
        <v>470</v>
      </c>
      <c r="AC79" s="6" t="s">
        <v>236</v>
      </c>
      <c r="AD79" s="6" t="s">
        <v>236</v>
      </c>
      <c r="AE79" s="6" t="s">
        <v>236</v>
      </c>
      <c r="AF79" s="222"/>
      <c r="AG79" s="6" t="s">
        <v>231</v>
      </c>
      <c r="AH79" s="6" t="s">
        <v>231</v>
      </c>
      <c r="AI79" s="6" t="s">
        <v>231</v>
      </c>
      <c r="AJ79" s="222"/>
      <c r="AK79" s="6" t="s">
        <v>493</v>
      </c>
      <c r="AL79" s="6" t="s">
        <v>470</v>
      </c>
      <c r="AM79" s="6" t="s">
        <v>470</v>
      </c>
    </row>
    <row r="80" spans="1:39" s="6" customFormat="1" x14ac:dyDescent="0.3">
      <c r="A80" s="224"/>
      <c r="C80" s="6" t="s">
        <v>470</v>
      </c>
      <c r="D80" s="6" t="s">
        <v>470</v>
      </c>
      <c r="E80" s="6" t="s">
        <v>470</v>
      </c>
      <c r="F80" s="222"/>
      <c r="G80" s="6" t="s">
        <v>470</v>
      </c>
      <c r="H80" s="6" t="s">
        <v>229</v>
      </c>
      <c r="I80" s="6" t="s">
        <v>229</v>
      </c>
      <c r="J80" s="222"/>
      <c r="K80" s="6" t="s">
        <v>470</v>
      </c>
      <c r="L80" s="6" t="s">
        <v>229</v>
      </c>
      <c r="M80" s="6" t="s">
        <v>229</v>
      </c>
      <c r="N80" s="222"/>
      <c r="O80" s="6" t="s">
        <v>470</v>
      </c>
      <c r="P80" s="6" t="s">
        <v>470</v>
      </c>
      <c r="Q80" s="6" t="s">
        <v>470</v>
      </c>
      <c r="R80" s="6" t="s">
        <v>470</v>
      </c>
      <c r="S80" s="222"/>
      <c r="T80" s="6" t="s">
        <v>231</v>
      </c>
      <c r="U80" s="6" t="s">
        <v>231</v>
      </c>
      <c r="V80" s="6" t="s">
        <v>231</v>
      </c>
      <c r="W80" s="222"/>
      <c r="X80" s="6" t="s">
        <v>493</v>
      </c>
      <c r="Y80" s="6" t="s">
        <v>493</v>
      </c>
      <c r="Z80" s="6" t="s">
        <v>470</v>
      </c>
      <c r="AA80" s="222"/>
      <c r="AB80" s="6" t="s">
        <v>470</v>
      </c>
      <c r="AC80" s="6" t="s">
        <v>237</v>
      </c>
      <c r="AD80" s="6" t="s">
        <v>237</v>
      </c>
      <c r="AE80" s="6" t="s">
        <v>237</v>
      </c>
      <c r="AF80" s="222"/>
      <c r="AG80" s="6" t="s">
        <v>236</v>
      </c>
      <c r="AH80" s="6" t="s">
        <v>236</v>
      </c>
      <c r="AI80" s="6" t="s">
        <v>236</v>
      </c>
      <c r="AJ80" s="222"/>
      <c r="AK80" s="6" t="s">
        <v>229</v>
      </c>
      <c r="AL80" s="6" t="s">
        <v>229</v>
      </c>
      <c r="AM80" s="6" t="s">
        <v>229</v>
      </c>
    </row>
    <row r="81" spans="1:39" s="6" customFormat="1" x14ac:dyDescent="0.3">
      <c r="A81" s="224"/>
      <c r="C81" s="6" t="s">
        <v>470</v>
      </c>
      <c r="D81" s="6" t="s">
        <v>470</v>
      </c>
      <c r="E81" s="6" t="s">
        <v>470</v>
      </c>
      <c r="F81" s="222"/>
      <c r="G81" s="6" t="s">
        <v>470</v>
      </c>
      <c r="H81" s="6" t="s">
        <v>459</v>
      </c>
      <c r="I81" s="6" t="s">
        <v>470</v>
      </c>
      <c r="J81" s="222"/>
      <c r="K81" s="6" t="s">
        <v>470</v>
      </c>
      <c r="L81" s="6" t="s">
        <v>459</v>
      </c>
      <c r="M81" s="6" t="s">
        <v>470</v>
      </c>
      <c r="N81" s="222"/>
      <c r="O81" s="6" t="s">
        <v>470</v>
      </c>
      <c r="P81" s="6" t="s">
        <v>470</v>
      </c>
      <c r="Q81" s="6" t="s">
        <v>470</v>
      </c>
      <c r="R81" s="6" t="s">
        <v>470</v>
      </c>
      <c r="S81" s="222"/>
      <c r="T81" s="6" t="s">
        <v>467</v>
      </c>
      <c r="U81" s="6" t="s">
        <v>467</v>
      </c>
      <c r="V81" s="6" t="s">
        <v>470</v>
      </c>
      <c r="W81" s="222"/>
      <c r="X81" s="6" t="s">
        <v>229</v>
      </c>
      <c r="Y81" s="6" t="s">
        <v>229</v>
      </c>
      <c r="Z81" s="6" t="s">
        <v>229</v>
      </c>
      <c r="AA81" s="222"/>
      <c r="AB81" s="6" t="s">
        <v>470</v>
      </c>
      <c r="AC81" s="6" t="s">
        <v>470</v>
      </c>
      <c r="AD81" s="6" t="s">
        <v>470</v>
      </c>
      <c r="AE81" s="6" t="s">
        <v>470</v>
      </c>
      <c r="AF81" s="222"/>
      <c r="AG81" s="6" t="s">
        <v>237</v>
      </c>
      <c r="AH81" s="6" t="s">
        <v>237</v>
      </c>
      <c r="AI81" s="6" t="s">
        <v>237</v>
      </c>
      <c r="AJ81" s="222"/>
      <c r="AK81" s="6" t="s">
        <v>231</v>
      </c>
      <c r="AL81" s="6" t="s">
        <v>231</v>
      </c>
      <c r="AM81" s="6" t="s">
        <v>231</v>
      </c>
    </row>
    <row r="82" spans="1:39" s="6" customFormat="1" x14ac:dyDescent="0.3">
      <c r="A82" s="224"/>
      <c r="C82" s="6" t="s">
        <v>470</v>
      </c>
      <c r="D82" s="6" t="s">
        <v>470</v>
      </c>
      <c r="E82" s="6" t="s">
        <v>470</v>
      </c>
      <c r="F82" s="222"/>
      <c r="G82" s="6" t="s">
        <v>470</v>
      </c>
      <c r="H82" s="6" t="s">
        <v>467</v>
      </c>
      <c r="I82" s="6" t="s">
        <v>470</v>
      </c>
      <c r="J82" s="222"/>
      <c r="K82" s="6" t="s">
        <v>470</v>
      </c>
      <c r="L82" s="6" t="s">
        <v>466</v>
      </c>
      <c r="M82" s="6" t="s">
        <v>470</v>
      </c>
      <c r="N82" s="222"/>
      <c r="O82" s="6" t="s">
        <v>470</v>
      </c>
      <c r="P82" s="6" t="s">
        <v>470</v>
      </c>
      <c r="Q82" s="6" t="s">
        <v>470</v>
      </c>
      <c r="R82" s="6" t="s">
        <v>470</v>
      </c>
      <c r="S82" s="222"/>
      <c r="T82" s="6" t="s">
        <v>494</v>
      </c>
      <c r="U82" s="6" t="s">
        <v>494</v>
      </c>
      <c r="V82" s="6" t="s">
        <v>494</v>
      </c>
      <c r="W82" s="222"/>
      <c r="X82" s="6" t="s">
        <v>231</v>
      </c>
      <c r="Y82" s="6" t="s">
        <v>231</v>
      </c>
      <c r="Z82" s="6" t="s">
        <v>231</v>
      </c>
      <c r="AA82" s="222"/>
      <c r="AB82" s="6" t="s">
        <v>470</v>
      </c>
      <c r="AC82" s="6" t="s">
        <v>470</v>
      </c>
      <c r="AD82" s="6" t="s">
        <v>470</v>
      </c>
      <c r="AE82" s="6" t="s">
        <v>470</v>
      </c>
      <c r="AF82" s="222"/>
      <c r="AG82" s="6" t="s">
        <v>470</v>
      </c>
      <c r="AH82" s="6" t="s">
        <v>494</v>
      </c>
      <c r="AI82" s="6" t="s">
        <v>470</v>
      </c>
      <c r="AJ82" s="222"/>
      <c r="AK82" s="6" t="s">
        <v>236</v>
      </c>
      <c r="AL82" s="6" t="s">
        <v>236</v>
      </c>
      <c r="AM82" s="6" t="s">
        <v>236</v>
      </c>
    </row>
    <row r="83" spans="1:39" s="6" customFormat="1" x14ac:dyDescent="0.3">
      <c r="A83" s="224"/>
      <c r="C83" s="6" t="s">
        <v>470</v>
      </c>
      <c r="D83" s="6" t="s">
        <v>470</v>
      </c>
      <c r="E83" s="6" t="s">
        <v>470</v>
      </c>
      <c r="F83" s="222"/>
      <c r="G83" s="6" t="s">
        <v>470</v>
      </c>
      <c r="H83" s="6" t="s">
        <v>494</v>
      </c>
      <c r="I83" s="6" t="s">
        <v>494</v>
      </c>
      <c r="J83" s="222"/>
      <c r="K83" s="6" t="s">
        <v>470</v>
      </c>
      <c r="L83" s="6" t="s">
        <v>494</v>
      </c>
      <c r="M83" s="6" t="s">
        <v>494</v>
      </c>
      <c r="N83" s="222"/>
      <c r="O83" s="6" t="s">
        <v>470</v>
      </c>
      <c r="P83" s="6" t="s">
        <v>470</v>
      </c>
      <c r="Q83" s="6" t="s">
        <v>470</v>
      </c>
      <c r="R83" s="6" t="s">
        <v>470</v>
      </c>
      <c r="S83" s="222"/>
      <c r="T83" s="6" t="s">
        <v>470</v>
      </c>
      <c r="U83" s="6" t="s">
        <v>470</v>
      </c>
      <c r="V83" s="6" t="s">
        <v>495</v>
      </c>
      <c r="W83" s="222"/>
      <c r="X83" s="6" t="s">
        <v>467</v>
      </c>
      <c r="Y83" s="6" t="s">
        <v>467</v>
      </c>
      <c r="Z83" s="6" t="s">
        <v>470</v>
      </c>
      <c r="AA83" s="222"/>
      <c r="AB83" s="6" t="s">
        <v>470</v>
      </c>
      <c r="AC83" s="6" t="s">
        <v>470</v>
      </c>
      <c r="AD83" s="6" t="s">
        <v>470</v>
      </c>
      <c r="AE83" s="6" t="s">
        <v>470</v>
      </c>
      <c r="AF83" s="222"/>
      <c r="AG83" s="6" t="s">
        <v>496</v>
      </c>
      <c r="AH83" s="6" t="s">
        <v>496</v>
      </c>
      <c r="AI83" s="6" t="s">
        <v>470</v>
      </c>
      <c r="AJ83" s="222"/>
      <c r="AK83" s="6" t="s">
        <v>237</v>
      </c>
      <c r="AL83" s="6" t="s">
        <v>237</v>
      </c>
      <c r="AM83" s="6" t="s">
        <v>237</v>
      </c>
    </row>
    <row r="84" spans="1:39" s="6" customFormat="1" x14ac:dyDescent="0.3">
      <c r="A84" s="224"/>
      <c r="C84" s="6" t="s">
        <v>470</v>
      </c>
      <c r="D84" s="6" t="s">
        <v>470</v>
      </c>
      <c r="E84" s="6" t="s">
        <v>470</v>
      </c>
      <c r="F84" s="222"/>
      <c r="G84" s="6" t="s">
        <v>470</v>
      </c>
      <c r="H84" s="6" t="s">
        <v>496</v>
      </c>
      <c r="I84" s="6" t="s">
        <v>496</v>
      </c>
      <c r="J84" s="222"/>
      <c r="K84" s="6" t="s">
        <v>470</v>
      </c>
      <c r="L84" s="6" t="s">
        <v>470</v>
      </c>
      <c r="M84" s="6" t="s">
        <v>495</v>
      </c>
      <c r="N84" s="222"/>
      <c r="O84" s="6" t="s">
        <v>470</v>
      </c>
      <c r="P84" s="6" t="s">
        <v>470</v>
      </c>
      <c r="Q84" s="6" t="s">
        <v>470</v>
      </c>
      <c r="R84" s="6" t="s">
        <v>470</v>
      </c>
      <c r="S84" s="222"/>
      <c r="T84" s="6" t="s">
        <v>470</v>
      </c>
      <c r="U84" s="6" t="s">
        <v>470</v>
      </c>
      <c r="V84" s="6" t="s">
        <v>497</v>
      </c>
      <c r="W84" s="222"/>
      <c r="X84" s="6" t="s">
        <v>494</v>
      </c>
      <c r="Y84" s="6" t="s">
        <v>494</v>
      </c>
      <c r="Z84" s="6" t="s">
        <v>494</v>
      </c>
      <c r="AA84" s="222"/>
      <c r="AB84" s="6" t="s">
        <v>470</v>
      </c>
      <c r="AC84" s="6" t="s">
        <v>470</v>
      </c>
      <c r="AD84" s="6" t="s">
        <v>470</v>
      </c>
      <c r="AE84" s="6" t="s">
        <v>470</v>
      </c>
      <c r="AF84" s="222"/>
      <c r="AG84" s="6" t="s">
        <v>470</v>
      </c>
      <c r="AH84" s="6" t="s">
        <v>470</v>
      </c>
      <c r="AI84" s="6" t="s">
        <v>498</v>
      </c>
      <c r="AJ84" s="222"/>
      <c r="AK84" s="6" t="s">
        <v>470</v>
      </c>
      <c r="AL84" s="6" t="s">
        <v>494</v>
      </c>
      <c r="AM84" s="6" t="s">
        <v>470</v>
      </c>
    </row>
    <row r="85" spans="1:39" s="6" customFormat="1" x14ac:dyDescent="0.3">
      <c r="A85" s="224"/>
      <c r="C85" s="6" t="s">
        <v>470</v>
      </c>
      <c r="D85" s="6" t="s">
        <v>470</v>
      </c>
      <c r="E85" s="6" t="s">
        <v>470</v>
      </c>
      <c r="F85" s="222"/>
      <c r="G85" s="6" t="s">
        <v>470</v>
      </c>
      <c r="H85" s="6" t="s">
        <v>499</v>
      </c>
      <c r="I85" s="6" t="s">
        <v>499</v>
      </c>
      <c r="J85" s="222"/>
      <c r="K85" s="6" t="s">
        <v>470</v>
      </c>
      <c r="L85" s="6" t="s">
        <v>496</v>
      </c>
      <c r="M85" s="6" t="s">
        <v>496</v>
      </c>
      <c r="N85" s="222"/>
      <c r="O85" s="6" t="s">
        <v>470</v>
      </c>
      <c r="P85" s="6" t="s">
        <v>470</v>
      </c>
      <c r="Q85" s="6" t="s">
        <v>470</v>
      </c>
      <c r="R85" s="6" t="s">
        <v>470</v>
      </c>
      <c r="S85" s="222"/>
      <c r="T85" s="6" t="s">
        <v>470</v>
      </c>
      <c r="U85" s="6" t="s">
        <v>499</v>
      </c>
      <c r="V85" s="6" t="s">
        <v>499</v>
      </c>
      <c r="W85" s="222"/>
      <c r="X85" s="6" t="s">
        <v>470</v>
      </c>
      <c r="Y85" s="6" t="s">
        <v>470</v>
      </c>
      <c r="Z85" s="6" t="s">
        <v>495</v>
      </c>
      <c r="AA85" s="222"/>
      <c r="AB85" s="6" t="s">
        <v>470</v>
      </c>
      <c r="AC85" s="6" t="s">
        <v>470</v>
      </c>
      <c r="AD85" s="6" t="s">
        <v>470</v>
      </c>
      <c r="AE85" s="6" t="s">
        <v>470</v>
      </c>
      <c r="AF85" s="222"/>
      <c r="AG85" s="6" t="s">
        <v>470</v>
      </c>
      <c r="AH85" s="6" t="s">
        <v>470</v>
      </c>
      <c r="AI85" s="6" t="s">
        <v>500</v>
      </c>
      <c r="AJ85" s="222"/>
      <c r="AK85" s="6" t="s">
        <v>496</v>
      </c>
      <c r="AL85" s="6" t="s">
        <v>496</v>
      </c>
      <c r="AM85" s="6" t="s">
        <v>470</v>
      </c>
    </row>
    <row r="86" spans="1:39" s="6" customFormat="1" x14ac:dyDescent="0.3">
      <c r="A86" s="224"/>
      <c r="C86" s="6" t="s">
        <v>470</v>
      </c>
      <c r="D86" s="6" t="s">
        <v>470</v>
      </c>
      <c r="E86" s="6" t="s">
        <v>470</v>
      </c>
      <c r="F86" s="222"/>
      <c r="G86" s="6" t="s">
        <v>470</v>
      </c>
      <c r="H86" s="6" t="s">
        <v>501</v>
      </c>
      <c r="I86" s="6" t="s">
        <v>501</v>
      </c>
      <c r="J86" s="222"/>
      <c r="K86" s="6" t="s">
        <v>470</v>
      </c>
      <c r="L86" s="6" t="s">
        <v>470</v>
      </c>
      <c r="M86" s="6" t="s">
        <v>502</v>
      </c>
      <c r="N86" s="222"/>
      <c r="O86" s="6" t="s">
        <v>470</v>
      </c>
      <c r="P86" s="6" t="s">
        <v>470</v>
      </c>
      <c r="Q86" s="6" t="s">
        <v>470</v>
      </c>
      <c r="R86" s="6" t="s">
        <v>470</v>
      </c>
      <c r="S86" s="222"/>
      <c r="T86" s="6" t="s">
        <v>470</v>
      </c>
      <c r="U86" s="6" t="s">
        <v>496</v>
      </c>
      <c r="V86" s="6" t="s">
        <v>496</v>
      </c>
      <c r="W86" s="222"/>
      <c r="X86" s="6" t="s">
        <v>470</v>
      </c>
      <c r="Y86" s="6" t="s">
        <v>470</v>
      </c>
      <c r="Z86" s="6" t="s">
        <v>497</v>
      </c>
      <c r="AA86" s="222"/>
      <c r="AB86" s="6" t="s">
        <v>470</v>
      </c>
      <c r="AC86" s="6" t="s">
        <v>470</v>
      </c>
      <c r="AD86" s="6" t="s">
        <v>470</v>
      </c>
      <c r="AE86" s="6" t="s">
        <v>470</v>
      </c>
      <c r="AF86" s="222"/>
      <c r="AG86" s="6" t="s">
        <v>470</v>
      </c>
      <c r="AH86" s="6" t="s">
        <v>470</v>
      </c>
      <c r="AI86" s="6" t="s">
        <v>503</v>
      </c>
      <c r="AJ86" s="222"/>
      <c r="AK86" s="6" t="s">
        <v>470</v>
      </c>
      <c r="AL86" s="6" t="s">
        <v>470</v>
      </c>
      <c r="AM86" s="6" t="s">
        <v>498</v>
      </c>
    </row>
    <row r="87" spans="1:39" s="6" customFormat="1" x14ac:dyDescent="0.3">
      <c r="A87" s="224"/>
      <c r="C87" s="6" t="s">
        <v>470</v>
      </c>
      <c r="D87" s="6" t="s">
        <v>470</v>
      </c>
      <c r="E87" s="6" t="s">
        <v>470</v>
      </c>
      <c r="F87" s="222"/>
      <c r="G87" s="6" t="s">
        <v>470</v>
      </c>
      <c r="H87" s="6" t="s">
        <v>470</v>
      </c>
      <c r="I87" s="6" t="s">
        <v>470</v>
      </c>
      <c r="J87" s="222"/>
      <c r="K87" s="6" t="s">
        <v>470</v>
      </c>
      <c r="L87" s="6" t="s">
        <v>470</v>
      </c>
      <c r="M87" s="6" t="s">
        <v>498</v>
      </c>
      <c r="N87" s="222"/>
      <c r="O87" s="6" t="s">
        <v>470</v>
      </c>
      <c r="P87" s="6" t="s">
        <v>470</v>
      </c>
      <c r="Q87" s="6" t="s">
        <v>470</v>
      </c>
      <c r="R87" s="6" t="s">
        <v>470</v>
      </c>
      <c r="S87" s="222"/>
      <c r="T87" s="6" t="s">
        <v>470</v>
      </c>
      <c r="U87" s="6" t="s">
        <v>470</v>
      </c>
      <c r="V87" s="6" t="s">
        <v>502</v>
      </c>
      <c r="W87" s="222"/>
      <c r="X87" s="6" t="s">
        <v>470</v>
      </c>
      <c r="Y87" s="6" t="s">
        <v>470</v>
      </c>
      <c r="Z87" s="6" t="s">
        <v>504</v>
      </c>
      <c r="AA87" s="222"/>
      <c r="AB87" s="6" t="s">
        <v>470</v>
      </c>
      <c r="AC87" s="6" t="s">
        <v>470</v>
      </c>
      <c r="AD87" s="6" t="s">
        <v>470</v>
      </c>
      <c r="AE87" s="6" t="s">
        <v>470</v>
      </c>
      <c r="AF87" s="222"/>
      <c r="AG87" s="6" t="s">
        <v>470</v>
      </c>
      <c r="AH87" s="6" t="s">
        <v>470</v>
      </c>
      <c r="AI87" s="6" t="s">
        <v>505</v>
      </c>
      <c r="AJ87" s="222"/>
      <c r="AK87" s="6" t="s">
        <v>470</v>
      </c>
      <c r="AL87" s="6" t="s">
        <v>470</v>
      </c>
      <c r="AM87" s="6" t="s">
        <v>500</v>
      </c>
    </row>
    <row r="88" spans="1:39" s="6" customFormat="1" x14ac:dyDescent="0.3">
      <c r="A88" s="224"/>
      <c r="C88" s="6" t="s">
        <v>470</v>
      </c>
      <c r="D88" s="6" t="s">
        <v>470</v>
      </c>
      <c r="E88" s="6" t="s">
        <v>470</v>
      </c>
      <c r="F88" s="222"/>
      <c r="G88" s="6" t="s">
        <v>470</v>
      </c>
      <c r="H88" s="6" t="s">
        <v>470</v>
      </c>
      <c r="I88" s="6" t="s">
        <v>470</v>
      </c>
      <c r="J88" s="222"/>
      <c r="K88" s="6" t="s">
        <v>470</v>
      </c>
      <c r="L88" s="6" t="s">
        <v>499</v>
      </c>
      <c r="M88" s="6" t="s">
        <v>499</v>
      </c>
      <c r="N88" s="222"/>
      <c r="O88" s="6" t="s">
        <v>470</v>
      </c>
      <c r="P88" s="6" t="s">
        <v>470</v>
      </c>
      <c r="Q88" s="6" t="s">
        <v>470</v>
      </c>
      <c r="R88" s="6" t="s">
        <v>470</v>
      </c>
      <c r="S88" s="222"/>
      <c r="T88" s="6" t="s">
        <v>470</v>
      </c>
      <c r="U88" s="6" t="s">
        <v>470</v>
      </c>
      <c r="V88" s="6" t="s">
        <v>498</v>
      </c>
      <c r="W88" s="222"/>
      <c r="X88" s="6" t="s">
        <v>470</v>
      </c>
      <c r="Y88" s="6" t="s">
        <v>496</v>
      </c>
      <c r="Z88" s="6" t="s">
        <v>496</v>
      </c>
      <c r="AA88" s="222"/>
      <c r="AB88" s="6" t="s">
        <v>470</v>
      </c>
      <c r="AC88" s="6" t="s">
        <v>470</v>
      </c>
      <c r="AD88" s="6" t="s">
        <v>470</v>
      </c>
      <c r="AE88" s="6" t="s">
        <v>470</v>
      </c>
      <c r="AF88" s="222"/>
      <c r="AG88" s="6" t="s">
        <v>470</v>
      </c>
      <c r="AH88" s="6" t="s">
        <v>470</v>
      </c>
      <c r="AI88" s="6" t="s">
        <v>470</v>
      </c>
      <c r="AJ88" s="222"/>
      <c r="AK88" s="6" t="s">
        <v>470</v>
      </c>
      <c r="AL88" s="6" t="s">
        <v>470</v>
      </c>
      <c r="AM88" s="6" t="s">
        <v>503</v>
      </c>
    </row>
    <row r="89" spans="1:39" s="6" customFormat="1" x14ac:dyDescent="0.3">
      <c r="A89" s="224"/>
      <c r="C89" s="6" t="s">
        <v>470</v>
      </c>
      <c r="D89" s="6" t="s">
        <v>470</v>
      </c>
      <c r="E89" s="6" t="s">
        <v>470</v>
      </c>
      <c r="F89" s="222"/>
      <c r="G89" s="6" t="s">
        <v>470</v>
      </c>
      <c r="H89" s="6" t="s">
        <v>470</v>
      </c>
      <c r="I89" s="6" t="s">
        <v>470</v>
      </c>
      <c r="J89" s="222"/>
      <c r="K89" s="6" t="s">
        <v>470</v>
      </c>
      <c r="L89" s="6" t="s">
        <v>470</v>
      </c>
      <c r="M89" s="6" t="s">
        <v>506</v>
      </c>
      <c r="N89" s="222"/>
      <c r="O89" s="6" t="s">
        <v>470</v>
      </c>
      <c r="P89" s="6" t="s">
        <v>470</v>
      </c>
      <c r="Q89" s="6" t="s">
        <v>470</v>
      </c>
      <c r="R89" s="6" t="s">
        <v>470</v>
      </c>
      <c r="S89" s="222"/>
      <c r="T89" s="6" t="s">
        <v>470</v>
      </c>
      <c r="U89" s="6" t="s">
        <v>470</v>
      </c>
      <c r="V89" s="6" t="s">
        <v>500</v>
      </c>
      <c r="W89" s="222"/>
      <c r="X89" s="6" t="s">
        <v>470</v>
      </c>
      <c r="Y89" s="6" t="s">
        <v>470</v>
      </c>
      <c r="Z89" s="6" t="s">
        <v>502</v>
      </c>
      <c r="AA89" s="222"/>
      <c r="AB89" s="6" t="s">
        <v>470</v>
      </c>
      <c r="AC89" s="6" t="s">
        <v>470</v>
      </c>
      <c r="AD89" s="6" t="s">
        <v>470</v>
      </c>
      <c r="AE89" s="6" t="s">
        <v>470</v>
      </c>
      <c r="AF89" s="222"/>
      <c r="AG89" s="6" t="s">
        <v>470</v>
      </c>
      <c r="AH89" s="6" t="s">
        <v>470</v>
      </c>
      <c r="AI89" s="6" t="s">
        <v>470</v>
      </c>
      <c r="AJ89" s="222"/>
      <c r="AK89" s="6" t="s">
        <v>470</v>
      </c>
      <c r="AL89" s="6" t="s">
        <v>470</v>
      </c>
      <c r="AM89" s="6" t="s">
        <v>505</v>
      </c>
    </row>
    <row r="90" spans="1:39" s="6" customFormat="1" x14ac:dyDescent="0.3">
      <c r="A90" s="224"/>
      <c r="C90" s="6" t="s">
        <v>470</v>
      </c>
      <c r="D90" s="6" t="s">
        <v>470</v>
      </c>
      <c r="E90" s="6" t="s">
        <v>470</v>
      </c>
      <c r="F90" s="222"/>
      <c r="G90" s="6" t="s">
        <v>470</v>
      </c>
      <c r="H90" s="6" t="s">
        <v>470</v>
      </c>
      <c r="I90" s="6" t="s">
        <v>470</v>
      </c>
      <c r="J90" s="222"/>
      <c r="K90" s="6" t="s">
        <v>470</v>
      </c>
      <c r="L90" s="6" t="s">
        <v>470</v>
      </c>
      <c r="M90" s="6" t="s">
        <v>507</v>
      </c>
      <c r="N90" s="222"/>
      <c r="O90" s="6" t="s">
        <v>470</v>
      </c>
      <c r="P90" s="6" t="s">
        <v>470</v>
      </c>
      <c r="Q90" s="6" t="s">
        <v>470</v>
      </c>
      <c r="R90" s="6" t="s">
        <v>470</v>
      </c>
      <c r="S90" s="222"/>
      <c r="T90" s="6" t="s">
        <v>470</v>
      </c>
      <c r="U90" s="6" t="s">
        <v>470</v>
      </c>
      <c r="V90" s="6" t="s">
        <v>506</v>
      </c>
      <c r="W90" s="222"/>
      <c r="X90" s="6" t="s">
        <v>470</v>
      </c>
      <c r="Y90" s="6" t="s">
        <v>470</v>
      </c>
      <c r="Z90" s="6" t="s">
        <v>498</v>
      </c>
      <c r="AA90" s="222"/>
      <c r="AB90" s="6" t="s">
        <v>470</v>
      </c>
      <c r="AC90" s="6" t="s">
        <v>470</v>
      </c>
      <c r="AD90" s="6" t="s">
        <v>470</v>
      </c>
      <c r="AE90" s="6" t="s">
        <v>470</v>
      </c>
      <c r="AF90" s="222"/>
      <c r="AG90" s="6" t="s">
        <v>470</v>
      </c>
      <c r="AI90" s="6" t="s">
        <v>470</v>
      </c>
      <c r="AJ90" s="222"/>
      <c r="AK90" s="6" t="s">
        <v>470</v>
      </c>
      <c r="AL90" s="6" t="s">
        <v>470</v>
      </c>
      <c r="AM90" s="6" t="s">
        <v>508</v>
      </c>
    </row>
    <row r="91" spans="1:39" s="6" customFormat="1" x14ac:dyDescent="0.3">
      <c r="A91" s="224"/>
      <c r="C91" s="6" t="s">
        <v>470</v>
      </c>
      <c r="D91" s="6" t="s">
        <v>470</v>
      </c>
      <c r="E91" s="6" t="s">
        <v>470</v>
      </c>
      <c r="F91" s="222"/>
      <c r="G91" s="6" t="s">
        <v>470</v>
      </c>
      <c r="H91" s="6" t="s">
        <v>470</v>
      </c>
      <c r="I91" s="6" t="s">
        <v>470</v>
      </c>
      <c r="J91" s="222"/>
      <c r="K91" s="6" t="s">
        <v>470</v>
      </c>
      <c r="L91" s="6" t="s">
        <v>470</v>
      </c>
      <c r="M91" s="6" t="s">
        <v>501</v>
      </c>
      <c r="N91" s="222"/>
      <c r="O91" s="6" t="s">
        <v>470</v>
      </c>
      <c r="P91" s="6" t="s">
        <v>470</v>
      </c>
      <c r="Q91" s="6" t="s">
        <v>470</v>
      </c>
      <c r="R91" s="6" t="s">
        <v>470</v>
      </c>
      <c r="S91" s="222"/>
      <c r="T91" s="6" t="s">
        <v>470</v>
      </c>
      <c r="U91" s="6" t="s">
        <v>470</v>
      </c>
      <c r="V91" s="6" t="s">
        <v>507</v>
      </c>
      <c r="W91" s="222"/>
      <c r="X91" s="6" t="s">
        <v>470</v>
      </c>
      <c r="Y91" s="6" t="s">
        <v>470</v>
      </c>
      <c r="Z91" s="6" t="s">
        <v>500</v>
      </c>
      <c r="AA91" s="222"/>
      <c r="AB91" s="6" t="s">
        <v>470</v>
      </c>
      <c r="AC91" s="6" t="s">
        <v>470</v>
      </c>
      <c r="AD91" s="6" t="s">
        <v>470</v>
      </c>
      <c r="AE91" s="6" t="s">
        <v>470</v>
      </c>
      <c r="AF91" s="222"/>
      <c r="AG91" s="6" t="s">
        <v>470</v>
      </c>
      <c r="AI91" s="6" t="s">
        <v>470</v>
      </c>
      <c r="AJ91" s="222"/>
      <c r="AK91" s="6" t="s">
        <v>470</v>
      </c>
      <c r="AL91" s="6" t="s">
        <v>509</v>
      </c>
      <c r="AM91" s="6" t="s">
        <v>509</v>
      </c>
    </row>
    <row r="92" spans="1:39" s="6" customFormat="1" x14ac:dyDescent="0.3">
      <c r="A92" s="224"/>
      <c r="C92" s="6" t="s">
        <v>470</v>
      </c>
      <c r="D92" s="6" t="s">
        <v>470</v>
      </c>
      <c r="E92" s="6" t="s">
        <v>470</v>
      </c>
      <c r="F92" s="222"/>
      <c r="G92" s="6" t="s">
        <v>470</v>
      </c>
      <c r="H92" s="6" t="s">
        <v>470</v>
      </c>
      <c r="I92" s="6" t="s">
        <v>470</v>
      </c>
      <c r="J92" s="222"/>
      <c r="K92" s="6" t="s">
        <v>470</v>
      </c>
      <c r="L92" s="6" t="s">
        <v>324</v>
      </c>
      <c r="M92" s="6" t="s">
        <v>324</v>
      </c>
      <c r="N92" s="222"/>
      <c r="O92" s="6" t="s">
        <v>470</v>
      </c>
      <c r="P92" s="6" t="s">
        <v>470</v>
      </c>
      <c r="Q92" s="6" t="s">
        <v>470</v>
      </c>
      <c r="R92" s="6" t="s">
        <v>470</v>
      </c>
      <c r="S92" s="222"/>
      <c r="T92" s="6" t="s">
        <v>470</v>
      </c>
      <c r="U92" s="6" t="s">
        <v>324</v>
      </c>
      <c r="V92" s="6" t="s">
        <v>324</v>
      </c>
      <c r="W92" s="222"/>
      <c r="X92" s="6" t="s">
        <v>470</v>
      </c>
      <c r="Y92" s="6" t="s">
        <v>470</v>
      </c>
      <c r="Z92" s="6" t="s">
        <v>503</v>
      </c>
      <c r="AA92" s="222"/>
      <c r="AB92" s="6" t="s">
        <v>470</v>
      </c>
      <c r="AC92" s="6" t="s">
        <v>470</v>
      </c>
      <c r="AD92" s="6" t="s">
        <v>470</v>
      </c>
      <c r="AE92" s="6" t="s">
        <v>470</v>
      </c>
      <c r="AF92" s="222"/>
      <c r="AG92" s="6" t="s">
        <v>470</v>
      </c>
      <c r="AI92" s="6" t="s">
        <v>470</v>
      </c>
      <c r="AJ92" s="222"/>
      <c r="AK92" s="6" t="s">
        <v>470</v>
      </c>
      <c r="AL92" s="6" t="s">
        <v>510</v>
      </c>
      <c r="AM92" s="6" t="s">
        <v>510</v>
      </c>
    </row>
    <row r="93" spans="1:39" s="6" customFormat="1" x14ac:dyDescent="0.3">
      <c r="A93" s="224"/>
      <c r="C93" s="6" t="s">
        <v>470</v>
      </c>
      <c r="D93" s="6" t="s">
        <v>470</v>
      </c>
      <c r="E93" s="6" t="s">
        <v>470</v>
      </c>
      <c r="F93" s="222"/>
      <c r="G93" s="6" t="s">
        <v>470</v>
      </c>
      <c r="H93" s="6" t="s">
        <v>470</v>
      </c>
      <c r="I93" s="6" t="s">
        <v>470</v>
      </c>
      <c r="J93" s="222"/>
      <c r="K93" s="6" t="s">
        <v>470</v>
      </c>
      <c r="L93" s="6" t="s">
        <v>470</v>
      </c>
      <c r="M93" s="6" t="s">
        <v>470</v>
      </c>
      <c r="N93" s="222"/>
      <c r="O93" s="6" t="s">
        <v>470</v>
      </c>
      <c r="P93" s="6" t="s">
        <v>470</v>
      </c>
      <c r="Q93" s="6" t="s">
        <v>470</v>
      </c>
      <c r="R93" s="6" t="s">
        <v>470</v>
      </c>
      <c r="S93" s="222"/>
      <c r="T93" s="6" t="s">
        <v>470</v>
      </c>
      <c r="U93" s="6" t="s">
        <v>470</v>
      </c>
      <c r="V93" s="6" t="s">
        <v>511</v>
      </c>
      <c r="W93" s="222"/>
      <c r="X93" s="6" t="s">
        <v>470</v>
      </c>
      <c r="Y93" s="6" t="s">
        <v>499</v>
      </c>
      <c r="Z93" s="6" t="s">
        <v>499</v>
      </c>
      <c r="AA93" s="222"/>
      <c r="AB93" s="6" t="s">
        <v>470</v>
      </c>
      <c r="AC93" s="6" t="s">
        <v>470</v>
      </c>
      <c r="AD93" s="6" t="s">
        <v>470</v>
      </c>
      <c r="AE93" s="6" t="s">
        <v>470</v>
      </c>
      <c r="AF93" s="222"/>
      <c r="AG93" s="6" t="s">
        <v>470</v>
      </c>
      <c r="AI93" s="6" t="s">
        <v>470</v>
      </c>
      <c r="AJ93" s="222"/>
      <c r="AK93" s="6" t="s">
        <v>470</v>
      </c>
      <c r="AL93" s="6" t="s">
        <v>512</v>
      </c>
      <c r="AM93" s="6" t="s">
        <v>512</v>
      </c>
    </row>
    <row r="94" spans="1:39" s="6" customFormat="1" x14ac:dyDescent="0.3">
      <c r="A94" s="224"/>
      <c r="C94" s="6" t="s">
        <v>470</v>
      </c>
      <c r="D94" s="6" t="s">
        <v>470</v>
      </c>
      <c r="E94" s="6" t="s">
        <v>470</v>
      </c>
      <c r="F94" s="222"/>
      <c r="G94" s="6" t="s">
        <v>470</v>
      </c>
      <c r="H94" s="6" t="s">
        <v>470</v>
      </c>
      <c r="I94" s="6" t="s">
        <v>470</v>
      </c>
      <c r="J94" s="222"/>
      <c r="K94" s="6" t="s">
        <v>470</v>
      </c>
      <c r="L94" s="6" t="s">
        <v>470</v>
      </c>
      <c r="M94" s="6" t="s">
        <v>470</v>
      </c>
      <c r="N94" s="222"/>
      <c r="O94" s="6" t="s">
        <v>470</v>
      </c>
      <c r="P94" s="6" t="s">
        <v>470</v>
      </c>
      <c r="Q94" s="6" t="s">
        <v>470</v>
      </c>
      <c r="R94" s="6" t="s">
        <v>470</v>
      </c>
      <c r="S94" s="222"/>
      <c r="T94" s="6" t="s">
        <v>470</v>
      </c>
      <c r="U94" s="6" t="s">
        <v>470</v>
      </c>
      <c r="V94" s="6" t="s">
        <v>470</v>
      </c>
      <c r="W94" s="222"/>
      <c r="X94" s="6" t="s">
        <v>470</v>
      </c>
      <c r="Y94" s="6" t="s">
        <v>470</v>
      </c>
      <c r="Z94" s="6" t="s">
        <v>506</v>
      </c>
      <c r="AA94" s="222"/>
      <c r="AB94" s="6" t="s">
        <v>470</v>
      </c>
      <c r="AC94" s="6" t="s">
        <v>470</v>
      </c>
      <c r="AD94" s="6" t="s">
        <v>470</v>
      </c>
      <c r="AE94" s="6" t="s">
        <v>470</v>
      </c>
      <c r="AF94" s="222"/>
      <c r="AG94" s="6" t="s">
        <v>470</v>
      </c>
      <c r="AH94" s="6" t="s">
        <v>470</v>
      </c>
      <c r="AI94" s="6" t="s">
        <v>509</v>
      </c>
      <c r="AJ94" s="222"/>
      <c r="AK94" s="6" t="s">
        <v>470</v>
      </c>
      <c r="AL94" s="6" t="s">
        <v>513</v>
      </c>
      <c r="AM94" s="6" t="s">
        <v>513</v>
      </c>
    </row>
    <row r="95" spans="1:39" s="6" customFormat="1" x14ac:dyDescent="0.3">
      <c r="A95" s="224"/>
      <c r="C95" s="6" t="s">
        <v>470</v>
      </c>
      <c r="D95" s="6" t="s">
        <v>470</v>
      </c>
      <c r="E95" s="6" t="s">
        <v>470</v>
      </c>
      <c r="F95" s="222"/>
      <c r="G95" s="6" t="s">
        <v>470</v>
      </c>
      <c r="H95" s="6" t="s">
        <v>470</v>
      </c>
      <c r="I95" s="6" t="s">
        <v>470</v>
      </c>
      <c r="J95" s="222"/>
      <c r="K95" s="6" t="s">
        <v>470</v>
      </c>
      <c r="L95" s="6" t="s">
        <v>470</v>
      </c>
      <c r="M95" s="6" t="s">
        <v>470</v>
      </c>
      <c r="N95" s="222"/>
      <c r="O95" s="6" t="s">
        <v>470</v>
      </c>
      <c r="P95" s="6" t="s">
        <v>470</v>
      </c>
      <c r="Q95" s="6" t="s">
        <v>470</v>
      </c>
      <c r="R95" s="6" t="s">
        <v>470</v>
      </c>
      <c r="S95" s="222"/>
      <c r="T95" s="6" t="s">
        <v>470</v>
      </c>
      <c r="U95" s="6" t="s">
        <v>470</v>
      </c>
      <c r="V95" s="6" t="s">
        <v>470</v>
      </c>
      <c r="W95" s="222"/>
      <c r="X95" s="6" t="s">
        <v>470</v>
      </c>
      <c r="Y95" s="6" t="s">
        <v>470</v>
      </c>
      <c r="Z95" s="6" t="s">
        <v>507</v>
      </c>
      <c r="AA95" s="222"/>
      <c r="AB95" s="6" t="s">
        <v>470</v>
      </c>
      <c r="AC95" s="6" t="s">
        <v>470</v>
      </c>
      <c r="AD95" s="6" t="s">
        <v>470</v>
      </c>
      <c r="AE95" s="6" t="s">
        <v>470</v>
      </c>
      <c r="AF95" s="222"/>
      <c r="AG95" s="6" t="s">
        <v>470</v>
      </c>
      <c r="AH95" s="6" t="s">
        <v>470</v>
      </c>
      <c r="AI95" s="6" t="s">
        <v>510</v>
      </c>
      <c r="AJ95" s="222"/>
      <c r="AK95" s="6" t="s">
        <v>470</v>
      </c>
      <c r="AL95" s="6" t="s">
        <v>514</v>
      </c>
      <c r="AM95" s="6" t="s">
        <v>514</v>
      </c>
    </row>
    <row r="96" spans="1:39" s="6" customFormat="1" x14ac:dyDescent="0.3">
      <c r="A96" s="224"/>
      <c r="C96" s="6" t="s">
        <v>470</v>
      </c>
      <c r="D96" s="6" t="s">
        <v>470</v>
      </c>
      <c r="E96" s="6" t="s">
        <v>470</v>
      </c>
      <c r="F96" s="222"/>
      <c r="G96" s="6" t="s">
        <v>470</v>
      </c>
      <c r="H96" s="6" t="s">
        <v>470</v>
      </c>
      <c r="I96" s="6" t="s">
        <v>470</v>
      </c>
      <c r="J96" s="222"/>
      <c r="K96" s="6" t="s">
        <v>470</v>
      </c>
      <c r="L96" s="6" t="s">
        <v>470</v>
      </c>
      <c r="M96" s="6" t="s">
        <v>470</v>
      </c>
      <c r="N96" s="222"/>
      <c r="O96" s="6" t="s">
        <v>470</v>
      </c>
      <c r="P96" s="6" t="s">
        <v>470</v>
      </c>
      <c r="Q96" s="6" t="s">
        <v>470</v>
      </c>
      <c r="R96" s="6" t="s">
        <v>470</v>
      </c>
      <c r="S96" s="222"/>
      <c r="T96" s="6" t="s">
        <v>470</v>
      </c>
      <c r="U96" s="6" t="s">
        <v>470</v>
      </c>
      <c r="V96" s="6" t="s">
        <v>470</v>
      </c>
      <c r="W96" s="222"/>
      <c r="X96" s="6" t="s">
        <v>470</v>
      </c>
      <c r="Y96" s="6" t="s">
        <v>470</v>
      </c>
      <c r="Z96" s="6" t="s">
        <v>459</v>
      </c>
      <c r="AA96" s="222"/>
      <c r="AB96" s="6" t="s">
        <v>470</v>
      </c>
      <c r="AC96" s="6" t="s">
        <v>470</v>
      </c>
      <c r="AD96" s="6" t="s">
        <v>470</v>
      </c>
      <c r="AE96" s="6" t="s">
        <v>470</v>
      </c>
      <c r="AF96" s="222"/>
      <c r="AG96" s="6" t="s">
        <v>470</v>
      </c>
      <c r="AH96" s="6" t="s">
        <v>470</v>
      </c>
      <c r="AI96" s="6" t="s">
        <v>512</v>
      </c>
      <c r="AJ96" s="222"/>
      <c r="AK96" s="6" t="s">
        <v>470</v>
      </c>
      <c r="AL96" s="6" t="s">
        <v>515</v>
      </c>
      <c r="AM96" s="6" t="s">
        <v>515</v>
      </c>
    </row>
    <row r="97" spans="1:39" s="6" customFormat="1" x14ac:dyDescent="0.3">
      <c r="A97" s="224"/>
      <c r="C97" s="6" t="s">
        <v>470</v>
      </c>
      <c r="D97" s="6" t="s">
        <v>470</v>
      </c>
      <c r="E97" s="6" t="s">
        <v>470</v>
      </c>
      <c r="F97" s="222"/>
      <c r="G97" s="6" t="s">
        <v>470</v>
      </c>
      <c r="H97" s="6" t="s">
        <v>470</v>
      </c>
      <c r="I97" s="6" t="s">
        <v>470</v>
      </c>
      <c r="J97" s="222"/>
      <c r="K97" s="6" t="s">
        <v>470</v>
      </c>
      <c r="L97" s="6" t="s">
        <v>470</v>
      </c>
      <c r="M97" s="6" t="s">
        <v>470</v>
      </c>
      <c r="N97" s="222"/>
      <c r="O97" s="6" t="s">
        <v>470</v>
      </c>
      <c r="P97" s="6" t="s">
        <v>470</v>
      </c>
      <c r="Q97" s="6" t="s">
        <v>470</v>
      </c>
      <c r="R97" s="6" t="s">
        <v>470</v>
      </c>
      <c r="S97" s="222"/>
      <c r="T97" s="6" t="s">
        <v>470</v>
      </c>
      <c r="U97" s="6" t="s">
        <v>470</v>
      </c>
      <c r="V97" s="6" t="s">
        <v>470</v>
      </c>
      <c r="W97" s="222"/>
      <c r="X97" s="6" t="s">
        <v>470</v>
      </c>
      <c r="Y97" s="6" t="s">
        <v>470</v>
      </c>
      <c r="Z97" s="6" t="s">
        <v>501</v>
      </c>
      <c r="AA97" s="222"/>
      <c r="AB97" s="6" t="s">
        <v>470</v>
      </c>
      <c r="AC97" s="6" t="s">
        <v>470</v>
      </c>
      <c r="AD97" s="6" t="s">
        <v>470</v>
      </c>
      <c r="AE97" s="6" t="s">
        <v>470</v>
      </c>
      <c r="AF97" s="222"/>
      <c r="AG97" s="6" t="s">
        <v>470</v>
      </c>
      <c r="AH97" s="6" t="s">
        <v>470</v>
      </c>
      <c r="AI97" s="6" t="s">
        <v>513</v>
      </c>
      <c r="AJ97" s="222"/>
      <c r="AK97" s="6" t="s">
        <v>470</v>
      </c>
      <c r="AL97" s="6" t="s">
        <v>470</v>
      </c>
      <c r="AM97" s="6" t="s">
        <v>516</v>
      </c>
    </row>
    <row r="98" spans="1:39" s="6" customFormat="1" x14ac:dyDescent="0.3">
      <c r="A98" s="224"/>
      <c r="C98" s="6" t="s">
        <v>470</v>
      </c>
      <c r="D98" s="6" t="s">
        <v>470</v>
      </c>
      <c r="E98" s="6" t="s">
        <v>470</v>
      </c>
      <c r="F98" s="222"/>
      <c r="G98" s="6" t="s">
        <v>470</v>
      </c>
      <c r="H98" s="6" t="s">
        <v>470</v>
      </c>
      <c r="I98" s="6" t="s">
        <v>470</v>
      </c>
      <c r="J98" s="222"/>
      <c r="K98" s="6" t="s">
        <v>470</v>
      </c>
      <c r="L98" s="6" t="s">
        <v>470</v>
      </c>
      <c r="M98" s="6" t="s">
        <v>470</v>
      </c>
      <c r="N98" s="222"/>
      <c r="O98" s="6" t="s">
        <v>470</v>
      </c>
      <c r="P98" s="6" t="s">
        <v>470</v>
      </c>
      <c r="Q98" s="6" t="s">
        <v>470</v>
      </c>
      <c r="R98" s="6" t="s">
        <v>470</v>
      </c>
      <c r="S98" s="222"/>
      <c r="T98" s="6" t="s">
        <v>470</v>
      </c>
      <c r="U98" s="6" t="s">
        <v>470</v>
      </c>
      <c r="V98" s="6" t="s">
        <v>470</v>
      </c>
      <c r="W98" s="222"/>
      <c r="X98" s="6" t="s">
        <v>470</v>
      </c>
      <c r="Y98" s="6" t="s">
        <v>324</v>
      </c>
      <c r="Z98" s="6" t="s">
        <v>324</v>
      </c>
      <c r="AA98" s="222"/>
      <c r="AB98" s="6" t="s">
        <v>470</v>
      </c>
      <c r="AC98" s="6" t="s">
        <v>470</v>
      </c>
      <c r="AD98" s="6" t="s">
        <v>470</v>
      </c>
      <c r="AE98" s="6" t="s">
        <v>470</v>
      </c>
      <c r="AF98" s="222"/>
      <c r="AG98" s="6" t="s">
        <v>470</v>
      </c>
      <c r="AH98" s="6" t="s">
        <v>470</v>
      </c>
      <c r="AI98" s="6" t="s">
        <v>514</v>
      </c>
      <c r="AJ98" s="222"/>
      <c r="AK98" s="6" t="s">
        <v>470</v>
      </c>
      <c r="AL98" s="6" t="s">
        <v>470</v>
      </c>
      <c r="AM98" s="6" t="s">
        <v>517</v>
      </c>
    </row>
    <row r="99" spans="1:39" s="6" customFormat="1" x14ac:dyDescent="0.3">
      <c r="A99" s="224"/>
      <c r="C99" s="6" t="s">
        <v>470</v>
      </c>
      <c r="D99" s="6" t="s">
        <v>470</v>
      </c>
      <c r="E99" s="6" t="s">
        <v>470</v>
      </c>
      <c r="F99" s="222"/>
      <c r="G99" s="6" t="s">
        <v>470</v>
      </c>
      <c r="H99" s="6" t="s">
        <v>470</v>
      </c>
      <c r="I99" s="6" t="s">
        <v>470</v>
      </c>
      <c r="J99" s="222"/>
      <c r="K99" s="6" t="s">
        <v>470</v>
      </c>
      <c r="L99" s="6" t="s">
        <v>470</v>
      </c>
      <c r="M99" s="6" t="s">
        <v>470</v>
      </c>
      <c r="N99" s="222"/>
      <c r="O99" s="6" t="s">
        <v>470</v>
      </c>
      <c r="P99" s="6" t="s">
        <v>470</v>
      </c>
      <c r="Q99" s="6" t="s">
        <v>470</v>
      </c>
      <c r="R99" s="6" t="s">
        <v>470</v>
      </c>
      <c r="S99" s="222"/>
      <c r="T99" s="6" t="s">
        <v>470</v>
      </c>
      <c r="U99" s="6" t="s">
        <v>470</v>
      </c>
      <c r="V99" s="6" t="s">
        <v>470</v>
      </c>
      <c r="W99" s="222"/>
      <c r="X99" s="6" t="s">
        <v>470</v>
      </c>
      <c r="Y99" s="6" t="s">
        <v>470</v>
      </c>
      <c r="Z99" s="6" t="s">
        <v>518</v>
      </c>
      <c r="AA99" s="222"/>
      <c r="AB99" s="6" t="s">
        <v>470</v>
      </c>
      <c r="AC99" s="6" t="s">
        <v>470</v>
      </c>
      <c r="AD99" s="6" t="s">
        <v>470</v>
      </c>
      <c r="AE99" s="6" t="s">
        <v>470</v>
      </c>
      <c r="AF99" s="222"/>
      <c r="AG99" s="6" t="s">
        <v>470</v>
      </c>
      <c r="AH99" s="6" t="s">
        <v>470</v>
      </c>
      <c r="AI99" s="6" t="s">
        <v>515</v>
      </c>
      <c r="AJ99" s="222"/>
      <c r="AK99" s="6" t="s">
        <v>470</v>
      </c>
      <c r="AL99" s="6" t="s">
        <v>324</v>
      </c>
      <c r="AM99" s="6" t="s">
        <v>324</v>
      </c>
    </row>
    <row r="100" spans="1:39" s="6" customFormat="1" x14ac:dyDescent="0.3">
      <c r="A100" s="224"/>
      <c r="C100" s="6" t="s">
        <v>470</v>
      </c>
      <c r="D100" s="6" t="s">
        <v>470</v>
      </c>
      <c r="E100" s="6" t="s">
        <v>470</v>
      </c>
      <c r="F100" s="222"/>
      <c r="G100" s="6" t="s">
        <v>470</v>
      </c>
      <c r="H100" s="6" t="s">
        <v>470</v>
      </c>
      <c r="I100" s="6" t="s">
        <v>470</v>
      </c>
      <c r="J100" s="222"/>
      <c r="K100" s="6" t="s">
        <v>470</v>
      </c>
      <c r="L100" s="6" t="s">
        <v>470</v>
      </c>
      <c r="M100" s="6" t="s">
        <v>470</v>
      </c>
      <c r="N100" s="222"/>
      <c r="O100" s="6" t="s">
        <v>470</v>
      </c>
      <c r="P100" s="6" t="s">
        <v>470</v>
      </c>
      <c r="Q100" s="6" t="s">
        <v>470</v>
      </c>
      <c r="R100" s="6" t="s">
        <v>470</v>
      </c>
      <c r="S100" s="222"/>
      <c r="T100" s="6" t="s">
        <v>470</v>
      </c>
      <c r="U100" s="6" t="s">
        <v>470</v>
      </c>
      <c r="V100" s="6" t="s">
        <v>470</v>
      </c>
      <c r="W100" s="222"/>
      <c r="X100" s="6" t="s">
        <v>470</v>
      </c>
      <c r="Y100" s="6" t="s">
        <v>470</v>
      </c>
      <c r="Z100" s="6" t="s">
        <v>470</v>
      </c>
      <c r="AA100" s="222"/>
      <c r="AB100" s="6" t="s">
        <v>470</v>
      </c>
      <c r="AC100" s="6" t="s">
        <v>470</v>
      </c>
      <c r="AD100" s="6" t="s">
        <v>470</v>
      </c>
      <c r="AE100" s="6" t="s">
        <v>470</v>
      </c>
      <c r="AF100" s="222"/>
      <c r="AG100" s="6" t="s">
        <v>470</v>
      </c>
      <c r="AH100" s="6" t="s">
        <v>324</v>
      </c>
      <c r="AI100" s="6" t="s">
        <v>324</v>
      </c>
      <c r="AJ100" s="222"/>
      <c r="AK100" s="6" t="s">
        <v>470</v>
      </c>
      <c r="AL100" s="6" t="s">
        <v>511</v>
      </c>
      <c r="AM100" s="6" t="s">
        <v>511</v>
      </c>
    </row>
    <row r="101" spans="1:39" s="6" customFormat="1" x14ac:dyDescent="0.3">
      <c r="A101" s="224"/>
      <c r="C101" s="6" t="s">
        <v>470</v>
      </c>
      <c r="D101" s="6" t="s">
        <v>470</v>
      </c>
      <c r="E101" s="6" t="s">
        <v>470</v>
      </c>
      <c r="F101" s="222"/>
      <c r="G101" s="6" t="s">
        <v>470</v>
      </c>
      <c r="H101" s="6" t="s">
        <v>470</v>
      </c>
      <c r="I101" s="6" t="s">
        <v>470</v>
      </c>
      <c r="J101" s="222"/>
      <c r="K101" s="6" t="s">
        <v>470</v>
      </c>
      <c r="L101" s="6" t="s">
        <v>470</v>
      </c>
      <c r="M101" s="6" t="s">
        <v>470</v>
      </c>
      <c r="N101" s="222"/>
      <c r="O101" s="6" t="s">
        <v>470</v>
      </c>
      <c r="P101" s="6" t="s">
        <v>470</v>
      </c>
      <c r="Q101" s="6" t="s">
        <v>470</v>
      </c>
      <c r="R101" s="6" t="s">
        <v>470</v>
      </c>
      <c r="S101" s="222"/>
      <c r="T101" s="6" t="s">
        <v>470</v>
      </c>
      <c r="U101" s="6" t="s">
        <v>470</v>
      </c>
      <c r="V101" s="6" t="s">
        <v>470</v>
      </c>
      <c r="W101" s="222"/>
      <c r="X101" s="6" t="s">
        <v>470</v>
      </c>
      <c r="Y101" s="6" t="s">
        <v>470</v>
      </c>
      <c r="Z101" s="6" t="s">
        <v>470</v>
      </c>
      <c r="AA101" s="222"/>
      <c r="AB101" s="6" t="s">
        <v>470</v>
      </c>
      <c r="AC101" s="6" t="s">
        <v>470</v>
      </c>
      <c r="AD101" s="6" t="s">
        <v>470</v>
      </c>
      <c r="AE101" s="6" t="s">
        <v>470</v>
      </c>
      <c r="AF101" s="222"/>
      <c r="AG101" s="6" t="s">
        <v>470</v>
      </c>
      <c r="AH101" s="6" t="s">
        <v>470</v>
      </c>
      <c r="AI101" s="6" t="s">
        <v>511</v>
      </c>
      <c r="AJ101" s="222"/>
      <c r="AK101" s="6" t="s">
        <v>470</v>
      </c>
      <c r="AL101" s="6" t="s">
        <v>470</v>
      </c>
      <c r="AM101" s="6" t="s">
        <v>518</v>
      </c>
    </row>
    <row r="102" spans="1:39" s="6" customFormat="1" x14ac:dyDescent="0.3">
      <c r="A102" s="224"/>
      <c r="C102" s="6" t="s">
        <v>470</v>
      </c>
      <c r="D102" s="6" t="s">
        <v>470</v>
      </c>
      <c r="E102" s="6" t="s">
        <v>470</v>
      </c>
      <c r="F102" s="222"/>
      <c r="G102" s="6" t="s">
        <v>470</v>
      </c>
      <c r="H102" s="6" t="s">
        <v>470</v>
      </c>
      <c r="I102" s="6" t="s">
        <v>470</v>
      </c>
      <c r="J102" s="222"/>
      <c r="K102" s="6" t="s">
        <v>470</v>
      </c>
      <c r="L102" s="6" t="s">
        <v>470</v>
      </c>
      <c r="M102" s="6" t="s">
        <v>470</v>
      </c>
      <c r="N102" s="222"/>
      <c r="O102" s="6" t="s">
        <v>470</v>
      </c>
      <c r="P102" s="6" t="s">
        <v>470</v>
      </c>
      <c r="Q102" s="6" t="s">
        <v>470</v>
      </c>
      <c r="R102" s="6" t="s">
        <v>470</v>
      </c>
      <c r="S102" s="222"/>
      <c r="T102" s="6" t="s">
        <v>470</v>
      </c>
      <c r="U102" s="6" t="s">
        <v>470</v>
      </c>
      <c r="V102" s="6" t="s">
        <v>470</v>
      </c>
      <c r="W102" s="222"/>
      <c r="X102" s="6" t="s">
        <v>470</v>
      </c>
      <c r="Y102" s="6" t="s">
        <v>470</v>
      </c>
      <c r="Z102" s="6" t="s">
        <v>470</v>
      </c>
      <c r="AA102" s="222"/>
      <c r="AB102" s="6" t="s">
        <v>470</v>
      </c>
      <c r="AC102" s="6" t="s">
        <v>470</v>
      </c>
      <c r="AD102" s="6" t="s">
        <v>470</v>
      </c>
      <c r="AE102" s="6" t="s">
        <v>470</v>
      </c>
      <c r="AF102" s="222"/>
      <c r="AG102" s="6" t="s">
        <v>470</v>
      </c>
      <c r="AH102" s="6" t="s">
        <v>470</v>
      </c>
      <c r="AI102" s="6" t="s">
        <v>518</v>
      </c>
      <c r="AJ102" s="222"/>
      <c r="AK102" s="6" t="s">
        <v>470</v>
      </c>
      <c r="AL102" s="6" t="s">
        <v>470</v>
      </c>
      <c r="AM102" s="6" t="s">
        <v>477</v>
      </c>
    </row>
    <row r="103" spans="1:39" s="6" customFormat="1" x14ac:dyDescent="0.3">
      <c r="A103" s="224"/>
      <c r="C103" s="6" t="s">
        <v>470</v>
      </c>
      <c r="D103" s="6" t="s">
        <v>470</v>
      </c>
      <c r="E103" s="6" t="s">
        <v>470</v>
      </c>
      <c r="F103" s="222"/>
      <c r="G103" s="6" t="s">
        <v>470</v>
      </c>
      <c r="H103" s="6" t="s">
        <v>470</v>
      </c>
      <c r="I103" s="6" t="s">
        <v>470</v>
      </c>
      <c r="J103" s="222"/>
      <c r="K103" s="6" t="s">
        <v>470</v>
      </c>
      <c r="L103" s="6" t="s">
        <v>470</v>
      </c>
      <c r="M103" s="6" t="s">
        <v>470</v>
      </c>
      <c r="N103" s="222"/>
      <c r="O103" s="6" t="s">
        <v>470</v>
      </c>
      <c r="P103" s="6" t="s">
        <v>470</v>
      </c>
      <c r="Q103" s="6" t="s">
        <v>470</v>
      </c>
      <c r="R103" s="6" t="s">
        <v>470</v>
      </c>
      <c r="S103" s="222"/>
      <c r="T103" s="6" t="s">
        <v>470</v>
      </c>
      <c r="U103" s="6" t="s">
        <v>470</v>
      </c>
      <c r="V103" s="6" t="s">
        <v>470</v>
      </c>
      <c r="W103" s="222"/>
      <c r="X103" s="6" t="s">
        <v>470</v>
      </c>
      <c r="Y103" s="6" t="s">
        <v>470</v>
      </c>
      <c r="Z103" s="6" t="s">
        <v>470</v>
      </c>
      <c r="AA103" s="222"/>
      <c r="AB103" s="6" t="s">
        <v>470</v>
      </c>
      <c r="AC103" s="6" t="s">
        <v>470</v>
      </c>
      <c r="AD103" s="6" t="s">
        <v>470</v>
      </c>
      <c r="AE103" s="6" t="s">
        <v>470</v>
      </c>
      <c r="AF103" s="222"/>
      <c r="AG103" s="6" t="s">
        <v>470</v>
      </c>
      <c r="AH103" s="6" t="s">
        <v>470</v>
      </c>
      <c r="AI103" s="6" t="s">
        <v>470</v>
      </c>
      <c r="AJ103" s="222"/>
      <c r="AK103" s="6" t="s">
        <v>470</v>
      </c>
      <c r="AL103" s="6" t="s">
        <v>317</v>
      </c>
      <c r="AM103" s="6" t="s">
        <v>470</v>
      </c>
    </row>
    <row r="104" spans="1:39" s="6" customFormat="1" x14ac:dyDescent="0.3">
      <c r="A104" s="224"/>
      <c r="C104" s="6" t="s">
        <v>470</v>
      </c>
      <c r="D104" s="6" t="s">
        <v>470</v>
      </c>
      <c r="E104" s="6" t="s">
        <v>470</v>
      </c>
      <c r="F104" s="222"/>
      <c r="G104" s="6" t="s">
        <v>470</v>
      </c>
      <c r="H104" s="6" t="s">
        <v>470</v>
      </c>
      <c r="I104" s="6" t="s">
        <v>470</v>
      </c>
      <c r="J104" s="222"/>
      <c r="K104" s="6" t="s">
        <v>470</v>
      </c>
      <c r="L104" s="6" t="s">
        <v>470</v>
      </c>
      <c r="M104" s="6" t="s">
        <v>470</v>
      </c>
      <c r="N104" s="222"/>
      <c r="O104" s="6" t="s">
        <v>470</v>
      </c>
      <c r="P104" s="6" t="s">
        <v>470</v>
      </c>
      <c r="Q104" s="6" t="s">
        <v>470</v>
      </c>
      <c r="R104" s="6" t="s">
        <v>470</v>
      </c>
      <c r="S104" s="222"/>
      <c r="T104" s="6" t="s">
        <v>470</v>
      </c>
      <c r="U104" s="6" t="s">
        <v>470</v>
      </c>
      <c r="V104" s="6" t="s">
        <v>470</v>
      </c>
      <c r="W104" s="222"/>
      <c r="X104" s="6" t="s">
        <v>470</v>
      </c>
      <c r="Y104" s="6" t="s">
        <v>470</v>
      </c>
      <c r="Z104" s="6" t="s">
        <v>470</v>
      </c>
      <c r="AA104" s="222"/>
      <c r="AB104" s="6" t="s">
        <v>470</v>
      </c>
      <c r="AC104" s="6" t="s">
        <v>470</v>
      </c>
      <c r="AD104" s="6" t="s">
        <v>470</v>
      </c>
      <c r="AE104" s="6" t="s">
        <v>470</v>
      </c>
      <c r="AF104" s="222"/>
      <c r="AG104" s="6" t="s">
        <v>470</v>
      </c>
      <c r="AH104" s="6" t="s">
        <v>470</v>
      </c>
      <c r="AI104" s="6" t="s">
        <v>470</v>
      </c>
      <c r="AJ104" s="222"/>
      <c r="AK104" s="6" t="s">
        <v>470</v>
      </c>
      <c r="AL104" s="6" t="s">
        <v>470</v>
      </c>
      <c r="AM104" s="6" t="s">
        <v>320</v>
      </c>
    </row>
    <row r="105" spans="1:39" s="6" customFormat="1" x14ac:dyDescent="0.3">
      <c r="A105" s="224"/>
      <c r="C105" s="6" t="s">
        <v>470</v>
      </c>
      <c r="D105" s="6" t="s">
        <v>470</v>
      </c>
      <c r="E105" s="6" t="s">
        <v>470</v>
      </c>
      <c r="F105" s="222"/>
      <c r="G105" s="6" t="s">
        <v>470</v>
      </c>
      <c r="H105" s="6" t="s">
        <v>470</v>
      </c>
      <c r="I105" s="6" t="s">
        <v>470</v>
      </c>
      <c r="J105" s="222"/>
      <c r="K105" s="6" t="s">
        <v>470</v>
      </c>
      <c r="L105" s="6" t="s">
        <v>470</v>
      </c>
      <c r="M105" s="6" t="s">
        <v>470</v>
      </c>
      <c r="N105" s="222"/>
      <c r="O105" s="6" t="s">
        <v>470</v>
      </c>
      <c r="P105" s="6" t="s">
        <v>470</v>
      </c>
      <c r="Q105" s="6" t="s">
        <v>470</v>
      </c>
      <c r="R105" s="6" t="s">
        <v>470</v>
      </c>
      <c r="S105" s="222"/>
      <c r="T105" s="6" t="s">
        <v>470</v>
      </c>
      <c r="U105" s="6" t="s">
        <v>470</v>
      </c>
      <c r="V105" s="6" t="s">
        <v>470</v>
      </c>
      <c r="W105" s="222"/>
      <c r="X105" s="6" t="s">
        <v>470</v>
      </c>
      <c r="Y105" s="6" t="s">
        <v>470</v>
      </c>
      <c r="Z105" s="6" t="s">
        <v>470</v>
      </c>
      <c r="AA105" s="222"/>
      <c r="AB105" s="6" t="s">
        <v>470</v>
      </c>
      <c r="AC105" s="6" t="s">
        <v>470</v>
      </c>
      <c r="AD105" s="6" t="s">
        <v>470</v>
      </c>
      <c r="AE105" s="6" t="s">
        <v>470</v>
      </c>
      <c r="AF105" s="222"/>
      <c r="AG105" s="6" t="s">
        <v>470</v>
      </c>
      <c r="AH105" s="6" t="s">
        <v>470</v>
      </c>
      <c r="AI105" s="6" t="s">
        <v>470</v>
      </c>
      <c r="AJ105" s="222"/>
      <c r="AK105" s="6" t="s">
        <v>470</v>
      </c>
      <c r="AL105" s="6" t="s">
        <v>470</v>
      </c>
      <c r="AM105" s="6" t="s">
        <v>470</v>
      </c>
    </row>
    <row r="106" spans="1:39" s="6" customFormat="1" x14ac:dyDescent="0.3">
      <c r="A106" s="224"/>
      <c r="C106" s="6" t="s">
        <v>470</v>
      </c>
      <c r="D106" s="6" t="s">
        <v>470</v>
      </c>
      <c r="E106" s="6" t="s">
        <v>470</v>
      </c>
      <c r="F106" s="222"/>
      <c r="G106" s="6" t="s">
        <v>470</v>
      </c>
      <c r="H106" s="6" t="s">
        <v>470</v>
      </c>
      <c r="I106" s="6" t="s">
        <v>470</v>
      </c>
      <c r="J106" s="222"/>
      <c r="K106" s="6" t="s">
        <v>470</v>
      </c>
      <c r="L106" s="6" t="s">
        <v>470</v>
      </c>
      <c r="M106" s="6" t="s">
        <v>470</v>
      </c>
      <c r="N106" s="222"/>
      <c r="O106" s="6" t="s">
        <v>470</v>
      </c>
      <c r="P106" s="6" t="s">
        <v>470</v>
      </c>
      <c r="Q106" s="6" t="s">
        <v>470</v>
      </c>
      <c r="R106" s="6" t="s">
        <v>470</v>
      </c>
      <c r="S106" s="222"/>
      <c r="T106" s="6" t="s">
        <v>470</v>
      </c>
      <c r="U106" s="6" t="s">
        <v>470</v>
      </c>
      <c r="V106" s="6" t="s">
        <v>470</v>
      </c>
      <c r="W106" s="222"/>
      <c r="X106" s="6" t="s">
        <v>470</v>
      </c>
      <c r="Y106" s="6" t="s">
        <v>470</v>
      </c>
      <c r="Z106" s="6" t="s">
        <v>470</v>
      </c>
      <c r="AA106" s="222"/>
      <c r="AB106" s="6" t="s">
        <v>470</v>
      </c>
      <c r="AC106" s="6" t="s">
        <v>470</v>
      </c>
      <c r="AD106" s="6" t="s">
        <v>470</v>
      </c>
      <c r="AE106" s="6" t="s">
        <v>470</v>
      </c>
      <c r="AF106" s="222"/>
      <c r="AG106" s="6" t="s">
        <v>470</v>
      </c>
      <c r="AH106" s="6" t="s">
        <v>470</v>
      </c>
      <c r="AI106" s="6" t="s">
        <v>470</v>
      </c>
      <c r="AJ106" s="222"/>
      <c r="AK106" s="6" t="s">
        <v>470</v>
      </c>
      <c r="AL106" s="6" t="s">
        <v>470</v>
      </c>
      <c r="AM106" s="6" t="s">
        <v>470</v>
      </c>
    </row>
    <row r="107" spans="1:39" s="6" customFormat="1" ht="12.75" thickBot="1" x14ac:dyDescent="0.35">
      <c r="A107" s="224"/>
      <c r="D107" s="10"/>
      <c r="E107" s="10"/>
      <c r="F107" s="222"/>
      <c r="H107" s="10"/>
      <c r="I107" s="10"/>
      <c r="J107" s="222"/>
      <c r="L107" s="10"/>
      <c r="M107" s="10"/>
      <c r="N107" s="222"/>
      <c r="Q107" s="10"/>
      <c r="R107" s="10"/>
      <c r="S107" s="222"/>
      <c r="U107" s="10"/>
      <c r="V107" s="10"/>
      <c r="W107" s="222"/>
      <c r="Y107" s="10"/>
      <c r="Z107" s="10"/>
      <c r="AA107" s="222"/>
      <c r="AD107" s="10"/>
      <c r="AE107" s="10"/>
      <c r="AF107" s="222"/>
      <c r="AH107" s="10"/>
      <c r="AI107" s="10"/>
      <c r="AJ107" s="222"/>
    </row>
    <row r="108" spans="1:39" s="224" customFormat="1" ht="12.75" thickBot="1" x14ac:dyDescent="0.35">
      <c r="B108" s="16"/>
      <c r="C108" s="14"/>
      <c r="D108" s="110"/>
      <c r="E108" s="120"/>
      <c r="F108" s="215"/>
      <c r="G108" s="12"/>
      <c r="H108" s="112"/>
      <c r="I108" s="122"/>
      <c r="J108" s="220"/>
      <c r="K108" s="230"/>
      <c r="L108" s="232"/>
      <c r="M108" s="234"/>
      <c r="N108" s="228"/>
      <c r="O108" s="16"/>
      <c r="P108" s="14"/>
      <c r="Q108" s="110"/>
      <c r="R108" s="120"/>
      <c r="S108" s="220"/>
      <c r="T108" s="12"/>
      <c r="U108" s="112"/>
      <c r="V108" s="122"/>
      <c r="W108" s="215"/>
      <c r="X108" s="12"/>
      <c r="Y108" s="112"/>
      <c r="Z108" s="122"/>
      <c r="AA108" s="229"/>
      <c r="AB108" s="16"/>
      <c r="AC108" s="94"/>
      <c r="AD108" s="113"/>
      <c r="AE108" s="123"/>
      <c r="AF108" s="220"/>
      <c r="AG108" s="12"/>
      <c r="AH108" s="112"/>
      <c r="AI108" s="122"/>
      <c r="AJ108" s="215"/>
      <c r="AK108" s="12"/>
      <c r="AL108" s="112"/>
      <c r="AM108" s="122"/>
    </row>
    <row r="109" spans="1:39" s="6" customFormat="1" x14ac:dyDescent="0.3">
      <c r="A109" s="224"/>
      <c r="F109" s="222"/>
      <c r="J109" s="222"/>
      <c r="N109" s="222"/>
      <c r="S109" s="222"/>
      <c r="W109" s="222"/>
      <c r="AA109" s="222"/>
      <c r="AF109" s="222"/>
      <c r="AJ109" s="222"/>
    </row>
    <row r="110" spans="1:39" s="6" customFormat="1" x14ac:dyDescent="0.3">
      <c r="A110" s="224"/>
      <c r="F110" s="222"/>
      <c r="J110" s="222"/>
      <c r="N110" s="222"/>
      <c r="S110" s="222"/>
      <c r="W110" s="222"/>
      <c r="AA110" s="222"/>
      <c r="AF110" s="222"/>
      <c r="AJ110" s="222"/>
    </row>
    <row r="111" spans="1:39" s="6" customFormat="1" x14ac:dyDescent="0.3">
      <c r="A111" s="224"/>
      <c r="F111" s="222"/>
      <c r="J111" s="222"/>
      <c r="N111" s="222"/>
      <c r="S111" s="222"/>
      <c r="W111" s="222"/>
      <c r="AA111" s="222"/>
      <c r="AF111" s="222"/>
      <c r="AJ111" s="222"/>
    </row>
    <row r="112" spans="1:39" s="6" customFormat="1" x14ac:dyDescent="0.3">
      <c r="A112" s="224"/>
      <c r="F112" s="222"/>
      <c r="J112" s="222"/>
      <c r="N112" s="222"/>
      <c r="S112" s="222"/>
      <c r="W112" s="222"/>
      <c r="AA112" s="222"/>
      <c r="AF112" s="222"/>
      <c r="AJ112" s="222"/>
    </row>
    <row r="113" spans="1:39" s="6" customFormat="1" x14ac:dyDescent="0.3">
      <c r="A113" s="224"/>
      <c r="F113" s="222"/>
      <c r="J113" s="222"/>
      <c r="N113" s="222"/>
      <c r="S113" s="222"/>
      <c r="W113" s="222"/>
      <c r="AA113" s="222"/>
      <c r="AF113" s="222"/>
      <c r="AJ113" s="222"/>
    </row>
    <row r="114" spans="1:39" s="7" customFormat="1" x14ac:dyDescent="0.3">
      <c r="A114" s="225"/>
      <c r="C114" s="6"/>
      <c r="D114" s="6"/>
      <c r="E114" s="6"/>
      <c r="F114" s="222"/>
      <c r="G114" s="6"/>
      <c r="H114" s="6"/>
      <c r="I114" s="6"/>
      <c r="J114" s="222"/>
      <c r="K114" s="6"/>
      <c r="L114" s="6"/>
      <c r="M114" s="6"/>
      <c r="N114" s="222"/>
      <c r="P114" s="6"/>
      <c r="Q114" s="6"/>
      <c r="R114" s="6"/>
      <c r="S114" s="222"/>
      <c r="T114" s="6"/>
      <c r="U114" s="6"/>
      <c r="V114" s="6"/>
      <c r="W114" s="222"/>
      <c r="X114" s="6"/>
      <c r="Y114" s="6"/>
      <c r="Z114" s="6"/>
      <c r="AA114" s="222"/>
      <c r="AC114" s="6"/>
      <c r="AD114" s="6"/>
      <c r="AE114" s="6"/>
      <c r="AF114" s="222"/>
      <c r="AG114" s="6"/>
      <c r="AH114" s="6"/>
      <c r="AI114" s="6"/>
      <c r="AJ114" s="222"/>
      <c r="AK114" s="6"/>
      <c r="AL114" s="6"/>
      <c r="AM114" s="6"/>
    </row>
    <row r="115" spans="1:39" s="7" customFormat="1" x14ac:dyDescent="0.3">
      <c r="A115" s="225"/>
      <c r="C115" s="6"/>
      <c r="D115" s="6"/>
      <c r="E115" s="6"/>
      <c r="F115" s="222"/>
      <c r="G115" s="6"/>
      <c r="H115" s="6"/>
      <c r="I115" s="6"/>
      <c r="J115" s="222"/>
      <c r="K115" s="6"/>
      <c r="L115" s="6"/>
      <c r="M115" s="6"/>
      <c r="N115" s="222"/>
      <c r="P115" s="6"/>
      <c r="Q115" s="6"/>
      <c r="R115" s="6"/>
      <c r="S115" s="222"/>
      <c r="T115" s="6"/>
      <c r="U115" s="6"/>
      <c r="V115" s="6"/>
      <c r="W115" s="222"/>
      <c r="X115" s="6"/>
      <c r="Y115" s="6"/>
      <c r="Z115" s="6"/>
      <c r="AA115" s="222"/>
      <c r="AC115" s="6"/>
      <c r="AD115" s="6"/>
      <c r="AE115" s="6"/>
      <c r="AF115" s="222"/>
      <c r="AG115" s="6"/>
      <c r="AH115" s="6"/>
      <c r="AI115" s="6"/>
      <c r="AJ115" s="222"/>
      <c r="AK115" s="6"/>
      <c r="AL115" s="6"/>
      <c r="AM115" s="6"/>
    </row>
    <row r="116" spans="1:39" s="7" customFormat="1" x14ac:dyDescent="0.3">
      <c r="A116" s="225"/>
      <c r="C116" s="6"/>
      <c r="D116" s="6"/>
      <c r="E116" s="6"/>
      <c r="F116" s="222"/>
      <c r="G116" s="6"/>
      <c r="H116" s="6"/>
      <c r="I116" s="6"/>
      <c r="J116" s="222"/>
      <c r="K116" s="6"/>
      <c r="L116" s="6"/>
      <c r="M116" s="6"/>
      <c r="N116" s="222"/>
      <c r="P116" s="6"/>
      <c r="Q116" s="6"/>
      <c r="R116" s="6"/>
      <c r="S116" s="222"/>
      <c r="T116" s="6"/>
      <c r="U116" s="6"/>
      <c r="V116" s="6"/>
      <c r="W116" s="222"/>
      <c r="X116" s="6"/>
      <c r="Y116" s="6"/>
      <c r="Z116" s="6"/>
      <c r="AA116" s="222"/>
      <c r="AC116" s="6"/>
      <c r="AD116" s="6"/>
      <c r="AE116" s="6"/>
      <c r="AF116" s="222"/>
      <c r="AG116" s="6"/>
      <c r="AH116" s="6"/>
      <c r="AI116" s="6"/>
      <c r="AJ116" s="222"/>
      <c r="AK116" s="6"/>
      <c r="AL116" s="6"/>
      <c r="AM116" s="6"/>
    </row>
    <row r="117" spans="1:39" s="7" customFormat="1" x14ac:dyDescent="0.3">
      <c r="A117" s="225"/>
      <c r="C117" s="6"/>
      <c r="D117" s="6"/>
      <c r="E117" s="6"/>
      <c r="F117" s="222"/>
      <c r="G117" s="6"/>
      <c r="H117" s="6"/>
      <c r="I117" s="6"/>
      <c r="J117" s="222"/>
      <c r="K117" s="6"/>
      <c r="L117" s="6"/>
      <c r="M117" s="6"/>
      <c r="N117" s="222"/>
      <c r="P117" s="6"/>
      <c r="Q117" s="6"/>
      <c r="R117" s="6"/>
      <c r="S117" s="222"/>
      <c r="T117" s="6"/>
      <c r="U117" s="6"/>
      <c r="V117" s="6"/>
      <c r="W117" s="222"/>
      <c r="X117" s="6"/>
      <c r="Y117" s="6"/>
      <c r="Z117" s="6"/>
      <c r="AA117" s="222"/>
      <c r="AC117" s="6"/>
      <c r="AD117" s="6"/>
      <c r="AE117" s="6"/>
      <c r="AF117" s="222"/>
      <c r="AG117" s="6"/>
      <c r="AH117" s="6"/>
      <c r="AI117" s="6"/>
      <c r="AJ117" s="222"/>
      <c r="AK117" s="6"/>
      <c r="AL117" s="6"/>
      <c r="AM117" s="6"/>
    </row>
    <row r="118" spans="1:39" s="7" customFormat="1" x14ac:dyDescent="0.3">
      <c r="A118" s="225"/>
      <c r="C118" s="6"/>
      <c r="D118" s="6"/>
      <c r="E118" s="6"/>
      <c r="F118" s="222"/>
      <c r="G118" s="6"/>
      <c r="H118" s="6"/>
      <c r="I118" s="6"/>
      <c r="J118" s="222"/>
      <c r="K118" s="6"/>
      <c r="L118" s="6"/>
      <c r="M118" s="6"/>
      <c r="N118" s="222"/>
      <c r="P118" s="6"/>
      <c r="Q118" s="6"/>
      <c r="R118" s="6"/>
      <c r="S118" s="222"/>
      <c r="T118" s="6"/>
      <c r="U118" s="6"/>
      <c r="V118" s="6"/>
      <c r="W118" s="222"/>
      <c r="X118" s="6"/>
      <c r="Y118" s="6"/>
      <c r="Z118" s="6"/>
      <c r="AA118" s="222"/>
      <c r="AC118" s="6"/>
      <c r="AD118" s="6"/>
      <c r="AE118" s="6"/>
      <c r="AF118" s="222"/>
      <c r="AG118" s="6"/>
      <c r="AH118" s="6"/>
      <c r="AI118" s="6"/>
      <c r="AJ118" s="222"/>
      <c r="AK118" s="6"/>
      <c r="AL118" s="6"/>
      <c r="AM118" s="6"/>
    </row>
    <row r="119" spans="1:39" s="7" customFormat="1" x14ac:dyDescent="0.3">
      <c r="A119" s="225"/>
      <c r="C119" s="6"/>
      <c r="D119" s="6"/>
      <c r="E119" s="6"/>
      <c r="F119" s="222"/>
      <c r="G119" s="6"/>
      <c r="H119" s="6"/>
      <c r="I119" s="6"/>
      <c r="J119" s="222"/>
      <c r="K119" s="6"/>
      <c r="L119" s="6"/>
      <c r="M119" s="6"/>
      <c r="N119" s="222"/>
      <c r="P119" s="6"/>
      <c r="Q119" s="6"/>
      <c r="R119" s="6"/>
      <c r="S119" s="222"/>
      <c r="T119" s="6"/>
      <c r="U119" s="6"/>
      <c r="V119" s="6"/>
      <c r="W119" s="222"/>
      <c r="X119" s="6"/>
      <c r="Y119" s="6"/>
      <c r="Z119" s="6"/>
      <c r="AA119" s="222"/>
      <c r="AC119" s="6"/>
      <c r="AD119" s="6"/>
      <c r="AE119" s="6"/>
      <c r="AF119" s="222"/>
      <c r="AG119" s="6"/>
      <c r="AH119" s="6"/>
      <c r="AI119" s="6"/>
      <c r="AJ119" s="222"/>
      <c r="AK119" s="6"/>
      <c r="AL119" s="6"/>
      <c r="AM119" s="6"/>
    </row>
    <row r="120" spans="1:39" s="7" customFormat="1" x14ac:dyDescent="0.3">
      <c r="A120" s="225"/>
      <c r="C120" s="6"/>
      <c r="D120" s="6"/>
      <c r="E120" s="6"/>
      <c r="F120" s="222"/>
      <c r="G120" s="6"/>
      <c r="H120" s="6"/>
      <c r="I120" s="6"/>
      <c r="J120" s="222"/>
      <c r="K120" s="6"/>
      <c r="L120" s="6"/>
      <c r="M120" s="6"/>
      <c r="N120" s="222"/>
      <c r="P120" s="6"/>
      <c r="Q120" s="6"/>
      <c r="R120" s="6"/>
      <c r="S120" s="222"/>
      <c r="T120" s="6"/>
      <c r="U120" s="6"/>
      <c r="V120" s="6"/>
      <c r="W120" s="222"/>
      <c r="X120" s="6"/>
      <c r="Y120" s="6"/>
      <c r="Z120" s="6"/>
      <c r="AA120" s="222"/>
      <c r="AC120" s="6"/>
      <c r="AD120" s="6"/>
      <c r="AE120" s="6"/>
      <c r="AF120" s="222"/>
      <c r="AG120" s="6"/>
      <c r="AH120" s="6"/>
      <c r="AI120" s="6"/>
      <c r="AJ120" s="222"/>
      <c r="AK120" s="6"/>
      <c r="AL120" s="6"/>
      <c r="AM120" s="6"/>
    </row>
    <row r="121" spans="1:39" s="7" customFormat="1" x14ac:dyDescent="0.3">
      <c r="A121" s="225"/>
      <c r="C121" s="6"/>
      <c r="D121" s="6"/>
      <c r="E121" s="6"/>
      <c r="F121" s="222"/>
      <c r="G121" s="6"/>
      <c r="H121" s="6"/>
      <c r="I121" s="6"/>
      <c r="J121" s="222"/>
      <c r="K121" s="6"/>
      <c r="L121" s="6"/>
      <c r="M121" s="6"/>
      <c r="N121" s="222"/>
      <c r="P121" s="6"/>
      <c r="Q121" s="6"/>
      <c r="R121" s="6"/>
      <c r="S121" s="222"/>
      <c r="T121" s="6"/>
      <c r="U121" s="6"/>
      <c r="V121" s="6"/>
      <c r="W121" s="222"/>
      <c r="X121" s="6"/>
      <c r="Y121" s="6"/>
      <c r="Z121" s="6"/>
      <c r="AA121" s="222"/>
      <c r="AC121" s="6"/>
      <c r="AD121" s="6"/>
      <c r="AE121" s="6"/>
      <c r="AF121" s="222"/>
      <c r="AG121" s="6"/>
      <c r="AH121" s="6"/>
      <c r="AI121" s="6"/>
      <c r="AJ121" s="222"/>
      <c r="AK121" s="6"/>
      <c r="AL121" s="6"/>
      <c r="AM121" s="6"/>
    </row>
    <row r="122" spans="1:39" s="7" customFormat="1" x14ac:dyDescent="0.3">
      <c r="A122" s="225"/>
      <c r="C122" s="6"/>
      <c r="D122" s="6"/>
      <c r="E122" s="6"/>
      <c r="F122" s="222"/>
      <c r="G122" s="6"/>
      <c r="H122" s="6"/>
      <c r="I122" s="6"/>
      <c r="J122" s="222"/>
      <c r="K122" s="6"/>
      <c r="L122" s="6"/>
      <c r="M122" s="6"/>
      <c r="N122" s="222"/>
      <c r="P122" s="6"/>
      <c r="Q122" s="6"/>
      <c r="R122" s="6"/>
      <c r="S122" s="222"/>
      <c r="T122" s="6"/>
      <c r="U122" s="6"/>
      <c r="V122" s="6"/>
      <c r="W122" s="222"/>
      <c r="X122" s="6"/>
      <c r="Y122" s="6"/>
      <c r="Z122" s="6"/>
      <c r="AA122" s="222"/>
      <c r="AC122" s="6"/>
      <c r="AD122" s="6"/>
      <c r="AE122" s="6"/>
      <c r="AF122" s="222"/>
      <c r="AG122" s="6"/>
      <c r="AH122" s="6"/>
      <c r="AI122" s="6"/>
      <c r="AJ122" s="222"/>
      <c r="AK122" s="6"/>
      <c r="AL122" s="6"/>
      <c r="AM122" s="6"/>
    </row>
    <row r="123" spans="1:39" s="7" customFormat="1" x14ac:dyDescent="0.3">
      <c r="A123" s="225"/>
      <c r="C123" s="6"/>
      <c r="D123" s="6"/>
      <c r="E123" s="6"/>
      <c r="F123" s="222"/>
      <c r="G123" s="6"/>
      <c r="H123" s="6"/>
      <c r="I123" s="6"/>
      <c r="J123" s="222"/>
      <c r="K123" s="6"/>
      <c r="L123" s="6"/>
      <c r="M123" s="6"/>
      <c r="N123" s="222"/>
      <c r="P123" s="6"/>
      <c r="Q123" s="6"/>
      <c r="R123" s="6"/>
      <c r="S123" s="222"/>
      <c r="T123" s="6"/>
      <c r="U123" s="6"/>
      <c r="V123" s="6"/>
      <c r="W123" s="222"/>
      <c r="X123" s="6"/>
      <c r="Y123" s="6"/>
      <c r="Z123" s="6"/>
      <c r="AA123" s="222"/>
      <c r="AC123" s="6"/>
      <c r="AD123" s="6"/>
      <c r="AE123" s="6"/>
      <c r="AF123" s="222"/>
      <c r="AG123" s="6"/>
      <c r="AH123" s="6"/>
      <c r="AI123" s="6"/>
      <c r="AJ123" s="222"/>
      <c r="AK123" s="6"/>
      <c r="AL123" s="6"/>
      <c r="AM123" s="6"/>
    </row>
    <row r="124" spans="1:39" s="7" customFormat="1" x14ac:dyDescent="0.3">
      <c r="A124" s="225"/>
      <c r="C124" s="6"/>
      <c r="D124" s="6"/>
      <c r="E124" s="6"/>
      <c r="F124" s="222"/>
      <c r="G124" s="6"/>
      <c r="H124" s="6"/>
      <c r="I124" s="6"/>
      <c r="J124" s="222"/>
      <c r="K124" s="6"/>
      <c r="L124" s="6"/>
      <c r="M124" s="6"/>
      <c r="N124" s="222"/>
      <c r="P124" s="6"/>
      <c r="Q124" s="6"/>
      <c r="R124" s="6"/>
      <c r="S124" s="222"/>
      <c r="T124" s="6"/>
      <c r="U124" s="6"/>
      <c r="V124" s="6"/>
      <c r="W124" s="222"/>
      <c r="X124" s="6"/>
      <c r="Y124" s="6"/>
      <c r="Z124" s="6"/>
      <c r="AA124" s="222"/>
      <c r="AC124" s="6"/>
      <c r="AD124" s="6"/>
      <c r="AE124" s="6"/>
      <c r="AF124" s="222"/>
      <c r="AG124" s="6"/>
      <c r="AH124" s="6"/>
      <c r="AI124" s="6"/>
      <c r="AJ124" s="222"/>
      <c r="AK124" s="6"/>
      <c r="AL124" s="6"/>
      <c r="AM124" s="6"/>
    </row>
    <row r="125" spans="1:39" s="7" customFormat="1" x14ac:dyDescent="0.3">
      <c r="A125" s="225"/>
      <c r="C125" s="6"/>
      <c r="D125" s="6"/>
      <c r="E125" s="6"/>
      <c r="F125" s="222"/>
      <c r="G125" s="6"/>
      <c r="H125" s="6"/>
      <c r="I125" s="6"/>
      <c r="J125" s="222"/>
      <c r="K125" s="6"/>
      <c r="L125" s="6"/>
      <c r="M125" s="6"/>
      <c r="N125" s="222"/>
      <c r="P125" s="6"/>
      <c r="Q125" s="6"/>
      <c r="R125" s="6"/>
      <c r="S125" s="222"/>
      <c r="T125" s="6"/>
      <c r="U125" s="6"/>
      <c r="V125" s="6"/>
      <c r="W125" s="222"/>
      <c r="X125" s="6"/>
      <c r="Y125" s="6"/>
      <c r="Z125" s="6"/>
      <c r="AA125" s="222"/>
      <c r="AC125" s="6"/>
      <c r="AD125" s="6"/>
      <c r="AE125" s="6"/>
      <c r="AF125" s="222"/>
      <c r="AG125" s="6"/>
      <c r="AH125" s="6"/>
      <c r="AI125" s="6"/>
      <c r="AJ125" s="222"/>
      <c r="AK125" s="6"/>
      <c r="AL125" s="6"/>
      <c r="AM125" s="6"/>
    </row>
    <row r="126" spans="1:39" s="7" customFormat="1" x14ac:dyDescent="0.3">
      <c r="A126" s="225"/>
      <c r="C126" s="6"/>
      <c r="D126" s="6"/>
      <c r="E126" s="6"/>
      <c r="F126" s="222"/>
      <c r="G126" s="6"/>
      <c r="H126" s="6"/>
      <c r="I126" s="6"/>
      <c r="J126" s="222"/>
      <c r="K126" s="6"/>
      <c r="L126" s="6"/>
      <c r="M126" s="6"/>
      <c r="N126" s="222"/>
      <c r="P126" s="6"/>
      <c r="Q126" s="6"/>
      <c r="R126" s="6"/>
      <c r="S126" s="222"/>
      <c r="T126" s="6"/>
      <c r="U126" s="6"/>
      <c r="V126" s="6"/>
      <c r="W126" s="222"/>
      <c r="X126" s="6"/>
      <c r="Y126" s="6"/>
      <c r="Z126" s="6"/>
      <c r="AA126" s="222"/>
      <c r="AC126" s="6"/>
      <c r="AD126" s="6"/>
      <c r="AE126" s="6"/>
      <c r="AF126" s="222"/>
      <c r="AG126" s="6"/>
      <c r="AH126" s="6"/>
      <c r="AI126" s="6"/>
      <c r="AJ126" s="222"/>
      <c r="AK126" s="6"/>
      <c r="AL126" s="6"/>
      <c r="AM126" s="6"/>
    </row>
    <row r="127" spans="1:39" s="7" customFormat="1" x14ac:dyDescent="0.3">
      <c r="A127" s="225"/>
      <c r="C127" s="6"/>
      <c r="D127" s="6"/>
      <c r="E127" s="6"/>
      <c r="F127" s="222"/>
      <c r="G127" s="6"/>
      <c r="H127" s="6"/>
      <c r="I127" s="6"/>
      <c r="J127" s="222"/>
      <c r="K127" s="6"/>
      <c r="L127" s="6"/>
      <c r="M127" s="6"/>
      <c r="N127" s="222"/>
      <c r="P127" s="6"/>
      <c r="Q127" s="6"/>
      <c r="R127" s="6"/>
      <c r="S127" s="222"/>
      <c r="T127" s="6"/>
      <c r="U127" s="6"/>
      <c r="V127" s="6"/>
      <c r="W127" s="222"/>
      <c r="X127" s="6"/>
      <c r="Y127" s="6"/>
      <c r="Z127" s="6"/>
      <c r="AA127" s="222"/>
      <c r="AC127" s="6"/>
      <c r="AD127" s="6"/>
      <c r="AE127" s="6"/>
      <c r="AF127" s="222"/>
      <c r="AG127" s="6"/>
      <c r="AH127" s="6"/>
      <c r="AI127" s="6"/>
      <c r="AJ127" s="222"/>
      <c r="AK127" s="6"/>
      <c r="AL127" s="6"/>
      <c r="AM127" s="6"/>
    </row>
    <row r="128" spans="1:39" s="7" customFormat="1" x14ac:dyDescent="0.3">
      <c r="A128" s="225"/>
      <c r="C128" s="6"/>
      <c r="D128" s="6"/>
      <c r="E128" s="6"/>
      <c r="F128" s="222"/>
      <c r="G128" s="6"/>
      <c r="H128" s="6"/>
      <c r="I128" s="6"/>
      <c r="J128" s="222"/>
      <c r="K128" s="6"/>
      <c r="L128" s="6"/>
      <c r="M128" s="6"/>
      <c r="N128" s="222"/>
      <c r="P128" s="6"/>
      <c r="Q128" s="6"/>
      <c r="R128" s="6"/>
      <c r="S128" s="222"/>
      <c r="T128" s="6"/>
      <c r="U128" s="6"/>
      <c r="V128" s="6"/>
      <c r="W128" s="222"/>
      <c r="X128" s="6"/>
      <c r="Y128" s="6"/>
      <c r="Z128" s="6"/>
      <c r="AA128" s="222"/>
      <c r="AC128" s="6"/>
      <c r="AD128" s="6"/>
      <c r="AE128" s="6"/>
      <c r="AF128" s="222"/>
      <c r="AG128" s="6"/>
      <c r="AH128" s="6"/>
      <c r="AI128" s="6"/>
      <c r="AJ128" s="222"/>
      <c r="AK128" s="6"/>
      <c r="AL128" s="6"/>
      <c r="AM128" s="6"/>
    </row>
    <row r="129" spans="1:39" s="7" customFormat="1" x14ac:dyDescent="0.3">
      <c r="A129" s="225"/>
      <c r="C129" s="6"/>
      <c r="D129" s="6"/>
      <c r="E129" s="6"/>
      <c r="F129" s="222"/>
      <c r="G129" s="6"/>
      <c r="H129" s="6"/>
      <c r="I129" s="6"/>
      <c r="J129" s="222"/>
      <c r="K129" s="6"/>
      <c r="L129" s="6"/>
      <c r="M129" s="6"/>
      <c r="N129" s="222"/>
      <c r="P129" s="6"/>
      <c r="Q129" s="6"/>
      <c r="R129" s="6"/>
      <c r="S129" s="222"/>
      <c r="T129" s="6"/>
      <c r="U129" s="6"/>
      <c r="V129" s="6"/>
      <c r="W129" s="222"/>
      <c r="X129" s="6"/>
      <c r="Y129" s="6"/>
      <c r="Z129" s="6"/>
      <c r="AA129" s="222"/>
      <c r="AC129" s="6"/>
      <c r="AD129" s="6"/>
      <c r="AE129" s="6"/>
      <c r="AF129" s="222"/>
      <c r="AG129" s="6"/>
      <c r="AH129" s="6"/>
      <c r="AI129" s="6"/>
      <c r="AJ129" s="222"/>
      <c r="AK129" s="6"/>
      <c r="AL129" s="6"/>
      <c r="AM129" s="6"/>
    </row>
    <row r="130" spans="1:39" s="7" customFormat="1" x14ac:dyDescent="0.3">
      <c r="A130" s="225"/>
      <c r="C130" s="6"/>
      <c r="D130" s="6"/>
      <c r="E130" s="6"/>
      <c r="F130" s="222"/>
      <c r="G130" s="6"/>
      <c r="H130" s="6"/>
      <c r="I130" s="6"/>
      <c r="J130" s="222"/>
      <c r="K130" s="6"/>
      <c r="L130" s="6"/>
      <c r="M130" s="6"/>
      <c r="N130" s="222"/>
      <c r="P130" s="6"/>
      <c r="Q130" s="6"/>
      <c r="R130" s="6"/>
      <c r="S130" s="222"/>
      <c r="T130" s="6"/>
      <c r="U130" s="6"/>
      <c r="V130" s="6"/>
      <c r="W130" s="222"/>
      <c r="X130" s="6"/>
      <c r="Y130" s="6"/>
      <c r="Z130" s="6"/>
      <c r="AA130" s="222"/>
      <c r="AC130" s="6"/>
      <c r="AD130" s="6"/>
      <c r="AE130" s="6"/>
      <c r="AF130" s="222"/>
      <c r="AG130" s="6"/>
      <c r="AH130" s="6"/>
      <c r="AI130" s="6"/>
      <c r="AJ130" s="222"/>
      <c r="AK130" s="6"/>
      <c r="AL130" s="6"/>
      <c r="AM130" s="6"/>
    </row>
    <row r="131" spans="1:39" s="7" customFormat="1" x14ac:dyDescent="0.3">
      <c r="A131" s="225"/>
      <c r="C131" s="6"/>
      <c r="D131" s="6"/>
      <c r="E131" s="6"/>
      <c r="F131" s="222"/>
      <c r="G131" s="6"/>
      <c r="H131" s="6"/>
      <c r="I131" s="6"/>
      <c r="J131" s="222"/>
      <c r="K131" s="6"/>
      <c r="L131" s="6"/>
      <c r="M131" s="6"/>
      <c r="N131" s="222"/>
      <c r="P131" s="6"/>
      <c r="Q131" s="6"/>
      <c r="R131" s="6"/>
      <c r="S131" s="222"/>
      <c r="T131" s="6"/>
      <c r="U131" s="6"/>
      <c r="V131" s="6"/>
      <c r="W131" s="222"/>
      <c r="X131" s="6"/>
      <c r="Y131" s="6"/>
      <c r="Z131" s="6"/>
      <c r="AA131" s="222"/>
      <c r="AC131" s="6"/>
      <c r="AD131" s="6"/>
      <c r="AE131" s="6"/>
      <c r="AF131" s="222"/>
      <c r="AG131" s="6"/>
      <c r="AH131" s="6"/>
      <c r="AI131" s="6"/>
      <c r="AJ131" s="222"/>
      <c r="AK131" s="6"/>
      <c r="AL131" s="6"/>
      <c r="AM131" s="6"/>
    </row>
    <row r="132" spans="1:39" s="7" customFormat="1" x14ac:dyDescent="0.3">
      <c r="A132" s="225"/>
      <c r="C132" s="6"/>
      <c r="D132" s="6"/>
      <c r="E132" s="6"/>
      <c r="F132" s="222"/>
      <c r="G132" s="6"/>
      <c r="H132" s="6"/>
      <c r="I132" s="6"/>
      <c r="J132" s="222"/>
      <c r="K132" s="6"/>
      <c r="L132" s="6"/>
      <c r="M132" s="6"/>
      <c r="N132" s="222"/>
      <c r="P132" s="6"/>
      <c r="Q132" s="6"/>
      <c r="R132" s="6"/>
      <c r="S132" s="222"/>
      <c r="T132" s="6"/>
      <c r="U132" s="6"/>
      <c r="V132" s="6"/>
      <c r="W132" s="222"/>
      <c r="X132" s="6"/>
      <c r="Y132" s="6"/>
      <c r="Z132" s="6"/>
      <c r="AA132" s="222"/>
      <c r="AC132" s="6"/>
      <c r="AD132" s="6"/>
      <c r="AE132" s="6"/>
      <c r="AF132" s="222"/>
      <c r="AG132" s="6"/>
      <c r="AH132" s="6"/>
      <c r="AI132" s="6"/>
      <c r="AJ132" s="222"/>
      <c r="AK132" s="6"/>
      <c r="AL132" s="6"/>
      <c r="AM132" s="6"/>
    </row>
    <row r="133" spans="1:39" s="7" customFormat="1" x14ac:dyDescent="0.3">
      <c r="A133" s="225"/>
      <c r="C133" s="6"/>
      <c r="D133" s="6"/>
      <c r="E133" s="6"/>
      <c r="F133" s="222"/>
      <c r="G133" s="6"/>
      <c r="H133" s="6"/>
      <c r="I133" s="6"/>
      <c r="J133" s="222"/>
      <c r="K133" s="6"/>
      <c r="L133" s="6"/>
      <c r="M133" s="6"/>
      <c r="N133" s="222"/>
      <c r="P133" s="6"/>
      <c r="Q133" s="6"/>
      <c r="R133" s="6"/>
      <c r="S133" s="222"/>
      <c r="T133" s="6"/>
      <c r="U133" s="6"/>
      <c r="V133" s="6"/>
      <c r="W133" s="222"/>
      <c r="X133" s="6"/>
      <c r="Y133" s="6"/>
      <c r="Z133" s="6"/>
      <c r="AA133" s="222"/>
      <c r="AC133" s="6"/>
      <c r="AD133" s="6"/>
      <c r="AE133" s="6"/>
      <c r="AF133" s="222"/>
      <c r="AG133" s="6"/>
      <c r="AH133" s="6"/>
      <c r="AI133" s="6"/>
      <c r="AJ133" s="222"/>
      <c r="AK133" s="6"/>
      <c r="AL133" s="6"/>
      <c r="AM133" s="6"/>
    </row>
    <row r="134" spans="1:39" s="7" customFormat="1" x14ac:dyDescent="0.3">
      <c r="A134" s="225"/>
      <c r="C134" s="6"/>
      <c r="D134" s="6"/>
      <c r="E134" s="6"/>
      <c r="F134" s="222"/>
      <c r="G134" s="6"/>
      <c r="H134" s="6"/>
      <c r="I134" s="6"/>
      <c r="J134" s="222"/>
      <c r="K134" s="6"/>
      <c r="L134" s="6"/>
      <c r="M134" s="6"/>
      <c r="N134" s="222"/>
      <c r="P134" s="6"/>
      <c r="Q134" s="6"/>
      <c r="R134" s="6"/>
      <c r="S134" s="222"/>
      <c r="T134" s="6"/>
      <c r="U134" s="6"/>
      <c r="V134" s="6"/>
      <c r="W134" s="222"/>
      <c r="X134" s="6"/>
      <c r="Y134" s="6"/>
      <c r="Z134" s="6"/>
      <c r="AA134" s="222"/>
      <c r="AC134" s="6"/>
      <c r="AD134" s="6"/>
      <c r="AE134" s="6"/>
      <c r="AF134" s="222"/>
      <c r="AG134" s="6"/>
      <c r="AH134" s="6"/>
      <c r="AI134" s="6"/>
      <c r="AJ134" s="222"/>
      <c r="AK134" s="6"/>
      <c r="AL134" s="6"/>
      <c r="AM134" s="6"/>
    </row>
    <row r="135" spans="1:39" s="7" customFormat="1" x14ac:dyDescent="0.3">
      <c r="A135" s="225"/>
      <c r="C135" s="6"/>
      <c r="D135" s="6"/>
      <c r="E135" s="6"/>
      <c r="F135" s="222"/>
      <c r="G135" s="6"/>
      <c r="H135" s="6"/>
      <c r="I135" s="6"/>
      <c r="J135" s="222"/>
      <c r="K135" s="6"/>
      <c r="L135" s="6"/>
      <c r="M135" s="6"/>
      <c r="N135" s="222"/>
      <c r="P135" s="6"/>
      <c r="Q135" s="6"/>
      <c r="R135" s="6"/>
      <c r="S135" s="222"/>
      <c r="T135" s="6"/>
      <c r="U135" s="6"/>
      <c r="V135" s="6"/>
      <c r="W135" s="222"/>
      <c r="X135" s="6"/>
      <c r="Y135" s="6"/>
      <c r="Z135" s="6"/>
      <c r="AA135" s="222"/>
      <c r="AC135" s="6"/>
      <c r="AD135" s="6"/>
      <c r="AE135" s="6"/>
      <c r="AF135" s="222"/>
      <c r="AG135" s="6"/>
      <c r="AH135" s="6"/>
      <c r="AI135" s="6"/>
      <c r="AJ135" s="222"/>
      <c r="AK135" s="6"/>
      <c r="AL135" s="6"/>
      <c r="AM135" s="6"/>
    </row>
    <row r="136" spans="1:39" s="7" customFormat="1" x14ac:dyDescent="0.3">
      <c r="A136" s="225"/>
      <c r="C136" s="6"/>
      <c r="D136" s="6"/>
      <c r="E136" s="6"/>
      <c r="F136" s="222"/>
      <c r="G136" s="6"/>
      <c r="H136" s="6"/>
      <c r="I136" s="6"/>
      <c r="J136" s="222"/>
      <c r="K136" s="6"/>
      <c r="L136" s="6"/>
      <c r="M136" s="6"/>
      <c r="N136" s="222"/>
      <c r="P136" s="6"/>
      <c r="Q136" s="6"/>
      <c r="R136" s="6"/>
      <c r="S136" s="222"/>
      <c r="T136" s="6"/>
      <c r="U136" s="6"/>
      <c r="V136" s="6"/>
      <c r="W136" s="222"/>
      <c r="X136" s="6"/>
      <c r="Y136" s="6"/>
      <c r="Z136" s="6"/>
      <c r="AA136" s="222"/>
      <c r="AC136" s="6"/>
      <c r="AD136" s="6"/>
      <c r="AE136" s="6"/>
      <c r="AF136" s="222"/>
      <c r="AG136" s="6"/>
      <c r="AH136" s="6"/>
      <c r="AI136" s="6"/>
      <c r="AJ136" s="222"/>
      <c r="AK136" s="6"/>
      <c r="AL136" s="6"/>
      <c r="AM136" s="6"/>
    </row>
    <row r="137" spans="1:39" s="7" customFormat="1" x14ac:dyDescent="0.3">
      <c r="A137" s="225"/>
      <c r="C137" s="6"/>
      <c r="D137" s="6"/>
      <c r="E137" s="6"/>
      <c r="F137" s="222"/>
      <c r="G137" s="6"/>
      <c r="H137" s="6"/>
      <c r="I137" s="6"/>
      <c r="J137" s="222"/>
      <c r="K137" s="6"/>
      <c r="L137" s="6"/>
      <c r="M137" s="6"/>
      <c r="N137" s="222"/>
      <c r="P137" s="6"/>
      <c r="Q137" s="6"/>
      <c r="R137" s="6"/>
      <c r="S137" s="222"/>
      <c r="T137" s="6"/>
      <c r="U137" s="6"/>
      <c r="V137" s="6"/>
      <c r="W137" s="222"/>
      <c r="X137" s="6"/>
      <c r="Y137" s="6"/>
      <c r="Z137" s="6"/>
      <c r="AA137" s="222"/>
      <c r="AC137" s="6"/>
      <c r="AD137" s="6"/>
      <c r="AE137" s="6"/>
      <c r="AF137" s="222"/>
      <c r="AG137" s="6"/>
      <c r="AH137" s="6"/>
      <c r="AI137" s="6"/>
      <c r="AJ137" s="222"/>
      <c r="AK137" s="6"/>
      <c r="AL137" s="6"/>
      <c r="AM137" s="6"/>
    </row>
    <row r="138" spans="1:39" s="7" customFormat="1" x14ac:dyDescent="0.3">
      <c r="A138" s="225"/>
      <c r="C138" s="6"/>
      <c r="D138" s="6"/>
      <c r="E138" s="6"/>
      <c r="F138" s="222"/>
      <c r="G138" s="6"/>
      <c r="H138" s="6"/>
      <c r="I138" s="6"/>
      <c r="J138" s="222"/>
      <c r="K138" s="6"/>
      <c r="L138" s="6"/>
      <c r="M138" s="6"/>
      <c r="N138" s="222"/>
      <c r="P138" s="6"/>
      <c r="Q138" s="6"/>
      <c r="R138" s="6"/>
      <c r="S138" s="222"/>
      <c r="T138" s="6"/>
      <c r="U138" s="6"/>
      <c r="V138" s="6"/>
      <c r="W138" s="222"/>
      <c r="X138" s="6"/>
      <c r="Y138" s="6"/>
      <c r="Z138" s="6"/>
      <c r="AA138" s="222"/>
      <c r="AC138" s="6"/>
      <c r="AD138" s="6"/>
      <c r="AE138" s="6"/>
      <c r="AF138" s="222"/>
      <c r="AG138" s="6"/>
      <c r="AH138" s="6"/>
      <c r="AI138" s="6"/>
      <c r="AJ138" s="222"/>
      <c r="AK138" s="6"/>
      <c r="AL138" s="6"/>
      <c r="AM138" s="6"/>
    </row>
    <row r="139" spans="1:39" s="7" customFormat="1" x14ac:dyDescent="0.3">
      <c r="A139" s="225"/>
      <c r="C139" s="6"/>
      <c r="D139" s="6"/>
      <c r="E139" s="6"/>
      <c r="F139" s="222"/>
      <c r="G139" s="6"/>
      <c r="H139" s="6"/>
      <c r="I139" s="6"/>
      <c r="J139" s="222"/>
      <c r="K139" s="6"/>
      <c r="L139" s="6"/>
      <c r="M139" s="6"/>
      <c r="N139" s="222"/>
      <c r="P139" s="6"/>
      <c r="Q139" s="6"/>
      <c r="R139" s="6"/>
      <c r="S139" s="222"/>
      <c r="T139" s="6"/>
      <c r="U139" s="6"/>
      <c r="V139" s="6"/>
      <c r="W139" s="222"/>
      <c r="X139" s="6"/>
      <c r="Y139" s="6"/>
      <c r="Z139" s="6"/>
      <c r="AA139" s="222"/>
      <c r="AC139" s="6"/>
      <c r="AD139" s="6"/>
      <c r="AE139" s="6"/>
      <c r="AF139" s="222"/>
      <c r="AG139" s="6"/>
      <c r="AH139" s="6"/>
      <c r="AI139" s="6"/>
      <c r="AJ139" s="222"/>
      <c r="AK139" s="6"/>
      <c r="AL139" s="6"/>
      <c r="AM139" s="6"/>
    </row>
    <row r="140" spans="1:39" s="7" customFormat="1" x14ac:dyDescent="0.3">
      <c r="A140" s="225"/>
      <c r="C140" s="6"/>
      <c r="D140" s="6"/>
      <c r="E140" s="6"/>
      <c r="F140" s="222"/>
      <c r="G140" s="6"/>
      <c r="H140" s="6"/>
      <c r="I140" s="6"/>
      <c r="J140" s="222"/>
      <c r="K140" s="6"/>
      <c r="L140" s="6"/>
      <c r="M140" s="6"/>
      <c r="N140" s="222"/>
      <c r="P140" s="6"/>
      <c r="Q140" s="6"/>
      <c r="R140" s="6"/>
      <c r="S140" s="222"/>
      <c r="T140" s="6"/>
      <c r="U140" s="6"/>
      <c r="V140" s="6"/>
      <c r="W140" s="222"/>
      <c r="X140" s="6"/>
      <c r="Y140" s="6"/>
      <c r="Z140" s="6"/>
      <c r="AA140" s="222"/>
      <c r="AC140" s="6"/>
      <c r="AD140" s="6"/>
      <c r="AE140" s="6"/>
      <c r="AF140" s="222"/>
      <c r="AG140" s="6"/>
      <c r="AH140" s="6"/>
      <c r="AI140" s="6"/>
      <c r="AJ140" s="222"/>
      <c r="AK140" s="6"/>
      <c r="AL140" s="6"/>
      <c r="AM140" s="6"/>
    </row>
    <row r="141" spans="1:39" s="7" customFormat="1" x14ac:dyDescent="0.3">
      <c r="A141" s="225"/>
      <c r="C141" s="6"/>
      <c r="D141" s="6"/>
      <c r="E141" s="6"/>
      <c r="F141" s="222"/>
      <c r="G141" s="6"/>
      <c r="H141" s="6"/>
      <c r="I141" s="6"/>
      <c r="J141" s="222"/>
      <c r="K141" s="6"/>
      <c r="L141" s="6"/>
      <c r="M141" s="6"/>
      <c r="N141" s="222"/>
      <c r="P141" s="6"/>
      <c r="Q141" s="6"/>
      <c r="R141" s="6"/>
      <c r="S141" s="222"/>
      <c r="T141" s="6"/>
      <c r="U141" s="6"/>
      <c r="V141" s="6"/>
      <c r="W141" s="222"/>
      <c r="X141" s="6"/>
      <c r="Y141" s="6"/>
      <c r="Z141" s="6"/>
      <c r="AA141" s="222"/>
      <c r="AC141" s="6"/>
      <c r="AD141" s="6"/>
      <c r="AE141" s="6"/>
      <c r="AF141" s="222"/>
      <c r="AG141" s="6"/>
      <c r="AH141" s="6"/>
      <c r="AI141" s="6"/>
      <c r="AJ141" s="222"/>
      <c r="AK141" s="6"/>
      <c r="AL141" s="6"/>
      <c r="AM141" s="6"/>
    </row>
    <row r="142" spans="1:39" s="7" customFormat="1" x14ac:dyDescent="0.3">
      <c r="A142" s="225"/>
      <c r="C142" s="6"/>
      <c r="D142" s="6"/>
      <c r="E142" s="6"/>
      <c r="F142" s="222"/>
      <c r="G142" s="6"/>
      <c r="H142" s="6"/>
      <c r="I142" s="6"/>
      <c r="J142" s="222"/>
      <c r="K142" s="6"/>
      <c r="L142" s="6"/>
      <c r="M142" s="6"/>
      <c r="N142" s="222"/>
      <c r="P142" s="6"/>
      <c r="Q142" s="6"/>
      <c r="R142" s="6"/>
      <c r="S142" s="222"/>
      <c r="T142" s="6"/>
      <c r="U142" s="6"/>
      <c r="V142" s="6"/>
      <c r="W142" s="222"/>
      <c r="X142" s="6"/>
      <c r="Y142" s="6"/>
      <c r="Z142" s="6"/>
      <c r="AA142" s="222"/>
      <c r="AC142" s="6"/>
      <c r="AD142" s="6"/>
      <c r="AE142" s="6"/>
      <c r="AF142" s="222"/>
      <c r="AG142" s="6"/>
      <c r="AH142" s="6"/>
      <c r="AI142" s="6"/>
      <c r="AJ142" s="222"/>
      <c r="AK142" s="6"/>
      <c r="AL142" s="6"/>
      <c r="AM142" s="6"/>
    </row>
    <row r="143" spans="1:39" s="7" customFormat="1" x14ac:dyDescent="0.3">
      <c r="A143" s="225"/>
      <c r="C143" s="6"/>
      <c r="D143" s="6"/>
      <c r="E143" s="6"/>
      <c r="F143" s="222"/>
      <c r="G143" s="6"/>
      <c r="H143" s="6"/>
      <c r="I143" s="6"/>
      <c r="J143" s="222"/>
      <c r="K143" s="6"/>
      <c r="L143" s="6"/>
      <c r="M143" s="6"/>
      <c r="N143" s="222"/>
      <c r="P143" s="6"/>
      <c r="Q143" s="6"/>
      <c r="R143" s="6"/>
      <c r="S143" s="222"/>
      <c r="T143" s="6"/>
      <c r="U143" s="6"/>
      <c r="V143" s="6"/>
      <c r="W143" s="222"/>
      <c r="X143" s="6"/>
      <c r="Y143" s="6"/>
      <c r="Z143" s="6"/>
      <c r="AA143" s="222"/>
      <c r="AC143" s="6"/>
      <c r="AD143" s="6"/>
      <c r="AE143" s="6"/>
      <c r="AF143" s="222"/>
      <c r="AG143" s="6"/>
      <c r="AH143" s="6"/>
      <c r="AI143" s="6"/>
      <c r="AJ143" s="222"/>
      <c r="AK143" s="6"/>
      <c r="AL143" s="6"/>
      <c r="AM143" s="6"/>
    </row>
    <row r="144" spans="1:39" s="7" customFormat="1" x14ac:dyDescent="0.3">
      <c r="A144" s="225"/>
      <c r="C144" s="6"/>
      <c r="D144" s="6"/>
      <c r="E144" s="6"/>
      <c r="F144" s="222"/>
      <c r="G144" s="6"/>
      <c r="H144" s="6"/>
      <c r="I144" s="6"/>
      <c r="J144" s="222"/>
      <c r="K144" s="6"/>
      <c r="L144" s="6"/>
      <c r="M144" s="6"/>
      <c r="N144" s="222"/>
      <c r="P144" s="6"/>
      <c r="Q144" s="6"/>
      <c r="R144" s="6"/>
      <c r="S144" s="222"/>
      <c r="T144" s="6"/>
      <c r="U144" s="6"/>
      <c r="V144" s="6"/>
      <c r="W144" s="222"/>
      <c r="X144" s="6"/>
      <c r="Y144" s="6"/>
      <c r="Z144" s="6"/>
      <c r="AA144" s="222"/>
      <c r="AC144" s="6"/>
      <c r="AD144" s="6"/>
      <c r="AE144" s="6"/>
      <c r="AF144" s="222"/>
      <c r="AG144" s="6"/>
      <c r="AH144" s="6"/>
      <c r="AI144" s="6"/>
      <c r="AJ144" s="222"/>
      <c r="AK144" s="6"/>
      <c r="AL144" s="6"/>
      <c r="AM144" s="6"/>
    </row>
    <row r="145" spans="1:42" s="7" customFormat="1" x14ac:dyDescent="0.3">
      <c r="A145" s="225"/>
      <c r="C145" s="6"/>
      <c r="D145" s="6"/>
      <c r="E145" s="6"/>
      <c r="F145" s="222"/>
      <c r="G145" s="6"/>
      <c r="H145" s="6"/>
      <c r="I145" s="6"/>
      <c r="J145" s="222"/>
      <c r="K145" s="6"/>
      <c r="L145" s="6"/>
      <c r="M145" s="6"/>
      <c r="N145" s="222"/>
      <c r="P145" s="6"/>
      <c r="Q145" s="6"/>
      <c r="R145" s="6"/>
      <c r="S145" s="222"/>
      <c r="T145" s="6"/>
      <c r="U145" s="6"/>
      <c r="V145" s="6"/>
      <c r="W145" s="222"/>
      <c r="X145" s="6"/>
      <c r="Y145" s="6"/>
      <c r="Z145" s="6"/>
      <c r="AA145" s="222"/>
      <c r="AC145" s="6"/>
      <c r="AD145" s="6"/>
      <c r="AE145" s="6"/>
      <c r="AF145" s="222"/>
      <c r="AG145" s="6"/>
      <c r="AH145" s="6"/>
      <c r="AI145" s="6"/>
      <c r="AJ145" s="222"/>
      <c r="AK145" s="6"/>
      <c r="AL145" s="6"/>
      <c r="AM145" s="6"/>
    </row>
    <row r="146" spans="1:42" s="7" customFormat="1" x14ac:dyDescent="0.3">
      <c r="A146" s="225"/>
      <c r="C146" s="6"/>
      <c r="D146" s="6"/>
      <c r="E146" s="6"/>
      <c r="F146" s="222"/>
      <c r="G146" s="6"/>
      <c r="H146" s="6"/>
      <c r="I146" s="6"/>
      <c r="J146" s="222"/>
      <c r="K146" s="6"/>
      <c r="L146" s="6"/>
      <c r="M146" s="6"/>
      <c r="N146" s="222"/>
      <c r="P146" s="6"/>
      <c r="Q146" s="6"/>
      <c r="R146" s="6"/>
      <c r="S146" s="222"/>
      <c r="T146" s="6"/>
      <c r="U146" s="6"/>
      <c r="V146" s="6"/>
      <c r="W146" s="222"/>
      <c r="X146" s="6"/>
      <c r="Y146" s="6"/>
      <c r="Z146" s="6"/>
      <c r="AA146" s="222"/>
      <c r="AC146" s="6"/>
      <c r="AD146" s="6"/>
      <c r="AE146" s="6"/>
      <c r="AF146" s="222"/>
      <c r="AG146" s="6"/>
      <c r="AH146" s="6"/>
      <c r="AI146" s="6"/>
      <c r="AJ146" s="222"/>
      <c r="AK146" s="6"/>
      <c r="AL146" s="6"/>
      <c r="AM146" s="6"/>
    </row>
    <row r="147" spans="1:42" s="7" customFormat="1" x14ac:dyDescent="0.3">
      <c r="A147" s="225"/>
      <c r="C147" s="6"/>
      <c r="D147" s="6"/>
      <c r="E147" s="6"/>
      <c r="F147" s="222"/>
      <c r="G147" s="6"/>
      <c r="H147" s="6"/>
      <c r="I147" s="6"/>
      <c r="J147" s="222"/>
      <c r="K147" s="6"/>
      <c r="L147" s="6"/>
      <c r="M147" s="6"/>
      <c r="N147" s="222"/>
      <c r="P147" s="6"/>
      <c r="Q147" s="6"/>
      <c r="R147" s="6"/>
      <c r="S147" s="222"/>
      <c r="T147" s="6"/>
      <c r="U147" s="6"/>
      <c r="V147" s="6"/>
      <c r="W147" s="222"/>
      <c r="X147" s="6"/>
      <c r="Y147" s="6"/>
      <c r="Z147" s="6"/>
      <c r="AA147" s="222"/>
      <c r="AC147" s="6"/>
      <c r="AD147" s="6"/>
      <c r="AE147" s="6"/>
      <c r="AF147" s="222"/>
      <c r="AG147" s="6"/>
      <c r="AH147" s="6"/>
      <c r="AI147" s="6"/>
      <c r="AJ147" s="222"/>
      <c r="AK147" s="6"/>
      <c r="AL147" s="6"/>
      <c r="AM147" s="6"/>
    </row>
    <row r="148" spans="1:42" s="7" customFormat="1" x14ac:dyDescent="0.3">
      <c r="A148" s="225"/>
      <c r="C148" s="6"/>
      <c r="D148" s="6"/>
      <c r="E148" s="6"/>
      <c r="F148" s="222"/>
      <c r="G148" s="6"/>
      <c r="H148" s="6"/>
      <c r="I148" s="6"/>
      <c r="J148" s="222"/>
      <c r="K148" s="6"/>
      <c r="L148" s="6"/>
      <c r="M148" s="6"/>
      <c r="N148" s="222"/>
      <c r="P148" s="6"/>
      <c r="Q148" s="6"/>
      <c r="R148" s="6"/>
      <c r="S148" s="222"/>
      <c r="T148" s="6"/>
      <c r="U148" s="6"/>
      <c r="V148" s="6"/>
      <c r="W148" s="222"/>
      <c r="X148" s="6"/>
      <c r="Y148" s="6"/>
      <c r="Z148" s="6"/>
      <c r="AA148" s="222"/>
      <c r="AC148" s="6"/>
      <c r="AD148" s="6"/>
      <c r="AE148" s="6"/>
      <c r="AF148" s="222"/>
      <c r="AG148" s="6"/>
      <c r="AH148" s="6"/>
      <c r="AI148" s="6"/>
      <c r="AJ148" s="222"/>
      <c r="AK148" s="6"/>
      <c r="AL148" s="6"/>
      <c r="AM148" s="6"/>
    </row>
    <row r="149" spans="1:42" s="7" customFormat="1" x14ac:dyDescent="0.3">
      <c r="A149" s="225"/>
      <c r="C149" s="6"/>
      <c r="D149" s="6"/>
      <c r="E149" s="6"/>
      <c r="F149" s="222"/>
      <c r="G149" s="6"/>
      <c r="H149" s="6"/>
      <c r="I149" s="6"/>
      <c r="J149" s="222"/>
      <c r="K149" s="6"/>
      <c r="L149" s="6"/>
      <c r="M149" s="6"/>
      <c r="N149" s="222"/>
      <c r="P149" s="6"/>
      <c r="Q149" s="6"/>
      <c r="R149" s="6"/>
      <c r="S149" s="222"/>
      <c r="T149" s="6"/>
      <c r="U149" s="6"/>
      <c r="V149" s="6"/>
      <c r="W149" s="222"/>
      <c r="X149" s="6"/>
      <c r="Y149" s="6"/>
      <c r="Z149" s="6"/>
      <c r="AA149" s="222"/>
      <c r="AC149" s="6"/>
      <c r="AD149" s="6"/>
      <c r="AE149" s="6"/>
      <c r="AF149" s="222"/>
      <c r="AG149" s="6"/>
      <c r="AH149" s="6"/>
      <c r="AI149" s="6"/>
      <c r="AJ149" s="222"/>
      <c r="AK149" s="6"/>
      <c r="AL149" s="6"/>
      <c r="AM149" s="6"/>
    </row>
    <row r="150" spans="1:42" s="7" customFormat="1" x14ac:dyDescent="0.3">
      <c r="A150" s="225"/>
      <c r="C150" s="6"/>
      <c r="D150" s="6"/>
      <c r="E150" s="6"/>
      <c r="F150" s="222"/>
      <c r="G150" s="6"/>
      <c r="H150" s="6"/>
      <c r="I150" s="6"/>
      <c r="J150" s="222"/>
      <c r="K150" s="6"/>
      <c r="L150" s="6"/>
      <c r="M150" s="6"/>
      <c r="N150" s="222"/>
      <c r="P150" s="6"/>
      <c r="Q150" s="6"/>
      <c r="R150" s="6"/>
      <c r="S150" s="222"/>
      <c r="T150" s="6"/>
      <c r="U150" s="6"/>
      <c r="V150" s="6"/>
      <c r="W150" s="222"/>
      <c r="X150" s="6"/>
      <c r="Y150" s="6"/>
      <c r="Z150" s="6"/>
      <c r="AA150" s="222"/>
      <c r="AC150" s="6"/>
      <c r="AD150" s="6"/>
      <c r="AE150" s="6"/>
      <c r="AF150" s="222"/>
      <c r="AG150" s="6"/>
      <c r="AH150" s="6"/>
      <c r="AI150" s="6"/>
      <c r="AJ150" s="222"/>
      <c r="AK150" s="6"/>
      <c r="AL150" s="6"/>
      <c r="AM150" s="6"/>
    </row>
    <row r="151" spans="1:42" s="7" customFormat="1" x14ac:dyDescent="0.3">
      <c r="A151" s="225"/>
      <c r="C151" s="6"/>
      <c r="D151" s="6"/>
      <c r="E151" s="6"/>
      <c r="F151" s="222"/>
      <c r="G151" s="6"/>
      <c r="H151" s="6"/>
      <c r="I151" s="6"/>
      <c r="J151" s="222"/>
      <c r="K151" s="6"/>
      <c r="L151" s="6"/>
      <c r="M151" s="6"/>
      <c r="N151" s="222"/>
      <c r="P151" s="6"/>
      <c r="Q151" s="6"/>
      <c r="R151" s="6"/>
      <c r="S151" s="222"/>
      <c r="T151" s="6"/>
      <c r="U151" s="6"/>
      <c r="V151" s="6"/>
      <c r="W151" s="222"/>
      <c r="X151" s="6"/>
      <c r="Y151" s="6"/>
      <c r="Z151" s="6"/>
      <c r="AA151" s="222"/>
      <c r="AC151" s="6"/>
      <c r="AD151" s="6"/>
      <c r="AE151" s="6"/>
      <c r="AF151" s="222"/>
      <c r="AG151" s="6"/>
      <c r="AH151" s="6"/>
      <c r="AI151" s="6"/>
      <c r="AJ151" s="222"/>
      <c r="AK151" s="6"/>
      <c r="AL151" s="6"/>
      <c r="AM151" s="6"/>
    </row>
    <row r="152" spans="1:42" s="7" customFormat="1" x14ac:dyDescent="0.3">
      <c r="A152" s="225"/>
      <c r="C152" s="6"/>
      <c r="D152" s="6"/>
      <c r="E152" s="6"/>
      <c r="F152" s="222"/>
      <c r="G152" s="6"/>
      <c r="H152" s="6"/>
      <c r="I152" s="6"/>
      <c r="J152" s="222"/>
      <c r="K152" s="6"/>
      <c r="L152" s="6"/>
      <c r="M152" s="6"/>
      <c r="N152" s="222"/>
      <c r="P152" s="6"/>
      <c r="Q152" s="6"/>
      <c r="R152" s="6"/>
      <c r="S152" s="222"/>
      <c r="T152" s="6"/>
      <c r="U152" s="6"/>
      <c r="V152" s="6"/>
      <c r="W152" s="222"/>
      <c r="X152" s="6"/>
      <c r="Y152" s="6"/>
      <c r="Z152" s="6"/>
      <c r="AA152" s="222"/>
      <c r="AC152" s="6"/>
      <c r="AD152" s="6"/>
      <c r="AE152" s="6"/>
      <c r="AF152" s="222"/>
      <c r="AG152" s="6"/>
      <c r="AH152" s="6"/>
      <c r="AI152" s="6"/>
      <c r="AJ152" s="222"/>
      <c r="AK152" s="6"/>
      <c r="AL152" s="6"/>
      <c r="AM152" s="6"/>
    </row>
    <row r="153" spans="1:42" s="7" customFormat="1" x14ac:dyDescent="0.3">
      <c r="A153" s="225"/>
      <c r="C153" s="6"/>
      <c r="D153" s="6"/>
      <c r="E153" s="6"/>
      <c r="F153" s="222"/>
      <c r="G153" s="6"/>
      <c r="H153" s="6"/>
      <c r="I153" s="6"/>
      <c r="J153" s="222"/>
      <c r="K153" s="6"/>
      <c r="L153" s="6"/>
      <c r="M153" s="6"/>
      <c r="N153" s="222"/>
      <c r="P153" s="6"/>
      <c r="Q153" s="6"/>
      <c r="R153" s="6"/>
      <c r="S153" s="222"/>
      <c r="T153" s="6"/>
      <c r="U153" s="6"/>
      <c r="V153" s="6"/>
      <c r="W153" s="222"/>
      <c r="X153" s="6"/>
      <c r="Y153" s="6"/>
      <c r="Z153" s="6"/>
      <c r="AA153" s="222"/>
      <c r="AC153" s="6"/>
      <c r="AD153" s="6"/>
      <c r="AE153" s="6"/>
      <c r="AF153" s="222"/>
      <c r="AG153" s="6"/>
      <c r="AH153" s="6"/>
      <c r="AI153" s="6"/>
      <c r="AJ153" s="222"/>
      <c r="AK153" s="6"/>
      <c r="AL153" s="6"/>
      <c r="AM153" s="6"/>
      <c r="AP153" s="159"/>
    </row>
    <row r="154" spans="1:42" s="7" customFormat="1" x14ac:dyDescent="0.3">
      <c r="A154" s="225"/>
      <c r="C154" s="6"/>
      <c r="D154" s="6"/>
      <c r="E154" s="6"/>
      <c r="F154" s="222"/>
      <c r="G154" s="6"/>
      <c r="H154" s="6"/>
      <c r="I154" s="6"/>
      <c r="J154" s="222"/>
      <c r="K154" s="6"/>
      <c r="L154" s="6"/>
      <c r="M154" s="6"/>
      <c r="N154" s="222"/>
      <c r="P154" s="6"/>
      <c r="Q154" s="6"/>
      <c r="R154" s="6"/>
      <c r="S154" s="222"/>
      <c r="T154" s="6"/>
      <c r="U154" s="6"/>
      <c r="V154" s="6"/>
      <c r="W154" s="222"/>
      <c r="X154" s="6"/>
      <c r="Y154" s="6"/>
      <c r="Z154" s="6"/>
      <c r="AA154" s="222"/>
      <c r="AC154" s="6"/>
      <c r="AD154" s="6"/>
      <c r="AE154" s="6"/>
      <c r="AF154" s="222"/>
      <c r="AG154" s="6"/>
      <c r="AH154" s="6"/>
      <c r="AI154" s="6"/>
      <c r="AJ154" s="222"/>
      <c r="AK154" s="6"/>
      <c r="AL154" s="6"/>
      <c r="AM154" s="6"/>
    </row>
    <row r="155" spans="1:42" s="7" customFormat="1" x14ac:dyDescent="0.3">
      <c r="A155" s="225"/>
      <c r="C155" s="6"/>
      <c r="D155" s="6"/>
      <c r="E155" s="6"/>
      <c r="F155" s="222"/>
      <c r="G155" s="6"/>
      <c r="H155" s="6"/>
      <c r="I155" s="6"/>
      <c r="J155" s="222"/>
      <c r="K155" s="6"/>
      <c r="L155" s="6"/>
      <c r="M155" s="6"/>
      <c r="N155" s="222"/>
      <c r="P155" s="6"/>
      <c r="Q155" s="6"/>
      <c r="R155" s="6"/>
      <c r="S155" s="222"/>
      <c r="T155" s="6"/>
      <c r="U155" s="6"/>
      <c r="V155" s="6"/>
      <c r="W155" s="222"/>
      <c r="X155" s="6"/>
      <c r="Y155" s="6"/>
      <c r="Z155" s="6"/>
      <c r="AA155" s="222"/>
      <c r="AC155" s="6"/>
      <c r="AD155" s="6"/>
      <c r="AE155" s="6"/>
      <c r="AF155" s="222"/>
      <c r="AG155" s="6"/>
      <c r="AH155" s="6"/>
      <c r="AI155" s="6"/>
      <c r="AJ155" s="222"/>
      <c r="AK155" s="6"/>
      <c r="AL155" s="6"/>
      <c r="AM155" s="6"/>
    </row>
    <row r="156" spans="1:42" s="7" customFormat="1" x14ac:dyDescent="0.3">
      <c r="A156" s="225"/>
      <c r="C156" s="6"/>
      <c r="D156" s="6"/>
      <c r="E156" s="6"/>
      <c r="F156" s="222"/>
      <c r="G156" s="6"/>
      <c r="H156" s="6"/>
      <c r="I156" s="6"/>
      <c r="J156" s="222"/>
      <c r="K156" s="6"/>
      <c r="L156" s="6"/>
      <c r="M156" s="6"/>
      <c r="N156" s="222"/>
      <c r="P156" s="6"/>
      <c r="Q156" s="6"/>
      <c r="R156" s="6"/>
      <c r="S156" s="222"/>
      <c r="T156" s="6"/>
      <c r="U156" s="6"/>
      <c r="V156" s="6"/>
      <c r="W156" s="222"/>
      <c r="X156" s="6"/>
      <c r="Y156" s="6"/>
      <c r="Z156" s="6"/>
      <c r="AA156" s="222"/>
      <c r="AC156" s="6"/>
      <c r="AD156" s="6"/>
      <c r="AE156" s="6"/>
      <c r="AF156" s="222"/>
      <c r="AG156" s="6"/>
      <c r="AH156" s="6"/>
      <c r="AI156" s="6"/>
      <c r="AJ156" s="222"/>
      <c r="AK156" s="6"/>
      <c r="AL156" s="6"/>
      <c r="AM156" s="6"/>
    </row>
    <row r="157" spans="1:42" s="7" customFormat="1" x14ac:dyDescent="0.3">
      <c r="A157" s="225"/>
      <c r="C157" s="6"/>
      <c r="D157" s="6"/>
      <c r="E157" s="6"/>
      <c r="F157" s="222"/>
      <c r="G157" s="6"/>
      <c r="H157" s="6"/>
      <c r="I157" s="6"/>
      <c r="J157" s="222"/>
      <c r="K157" s="6"/>
      <c r="L157" s="6"/>
      <c r="M157" s="6"/>
      <c r="N157" s="222"/>
      <c r="P157" s="6"/>
      <c r="Q157" s="6"/>
      <c r="R157" s="6"/>
      <c r="S157" s="222"/>
      <c r="T157" s="6"/>
      <c r="U157" s="6"/>
      <c r="V157" s="6"/>
      <c r="W157" s="222"/>
      <c r="X157" s="6"/>
      <c r="Y157" s="6"/>
      <c r="Z157" s="6"/>
      <c r="AA157" s="222"/>
      <c r="AC157" s="6"/>
      <c r="AD157" s="6"/>
      <c r="AE157" s="6"/>
      <c r="AF157" s="222"/>
      <c r="AG157" s="6"/>
      <c r="AH157" s="6"/>
      <c r="AI157" s="6"/>
      <c r="AJ157" s="222"/>
      <c r="AK157" s="6"/>
      <c r="AL157" s="6"/>
      <c r="AM157" s="6"/>
    </row>
    <row r="158" spans="1:42" s="7" customFormat="1" x14ac:dyDescent="0.3">
      <c r="A158" s="225"/>
      <c r="C158" s="6"/>
      <c r="D158" s="6"/>
      <c r="E158" s="6"/>
      <c r="F158" s="222"/>
      <c r="G158" s="6"/>
      <c r="H158" s="6"/>
      <c r="I158" s="6"/>
      <c r="J158" s="222"/>
      <c r="K158" s="6"/>
      <c r="L158" s="6"/>
      <c r="M158" s="6"/>
      <c r="N158" s="222"/>
      <c r="P158" s="6"/>
      <c r="Q158" s="6"/>
      <c r="R158" s="6"/>
      <c r="S158" s="222"/>
      <c r="T158" s="6"/>
      <c r="U158" s="6"/>
      <c r="V158" s="6"/>
      <c r="W158" s="222"/>
      <c r="X158" s="6"/>
      <c r="Y158" s="6"/>
      <c r="Z158" s="6"/>
      <c r="AA158" s="222"/>
      <c r="AC158" s="6"/>
      <c r="AD158" s="6"/>
      <c r="AE158" s="6"/>
      <c r="AF158" s="222"/>
      <c r="AG158" s="6"/>
      <c r="AH158" s="6"/>
      <c r="AI158" s="6"/>
      <c r="AJ158" s="222"/>
      <c r="AK158" s="6"/>
      <c r="AL158" s="6"/>
      <c r="AM158" s="6"/>
    </row>
    <row r="159" spans="1:42" s="6" customFormat="1" ht="12.75" thickBot="1" x14ac:dyDescent="0.35">
      <c r="A159" s="224"/>
      <c r="F159" s="222"/>
      <c r="J159" s="222"/>
      <c r="N159" s="222"/>
      <c r="S159" s="222"/>
      <c r="W159" s="222"/>
      <c r="AA159" s="222"/>
      <c r="AF159" s="222"/>
      <c r="AJ159" s="222"/>
    </row>
    <row r="160" spans="1:42" s="224" customFormat="1" ht="12.75" thickBot="1" x14ac:dyDescent="0.35">
      <c r="B160" s="16"/>
      <c r="C160" s="14"/>
      <c r="D160" s="110"/>
      <c r="E160" s="120"/>
      <c r="F160" s="215"/>
      <c r="G160" s="12"/>
      <c r="H160" s="112"/>
      <c r="I160" s="122"/>
      <c r="J160" s="220"/>
      <c r="K160" s="230"/>
      <c r="L160" s="232"/>
      <c r="M160" s="234"/>
      <c r="N160" s="228"/>
      <c r="O160" s="16"/>
      <c r="P160" s="14"/>
      <c r="Q160" s="110"/>
      <c r="R160" s="120"/>
      <c r="S160" s="220"/>
      <c r="T160" s="12"/>
      <c r="U160" s="112"/>
      <c r="V160" s="122"/>
      <c r="W160" s="215"/>
      <c r="X160" s="12"/>
      <c r="Y160" s="112"/>
      <c r="Z160" s="122"/>
      <c r="AA160" s="229"/>
      <c r="AB160" s="16"/>
      <c r="AC160" s="94"/>
      <c r="AD160" s="113"/>
      <c r="AE160" s="123"/>
      <c r="AF160" s="220"/>
      <c r="AG160" s="12"/>
      <c r="AH160" s="112"/>
      <c r="AI160" s="122"/>
      <c r="AJ160" s="215"/>
      <c r="AK160" s="12"/>
      <c r="AL160" s="112"/>
      <c r="AM160" s="122"/>
    </row>
    <row r="161" spans="1:39" s="6" customFormat="1" x14ac:dyDescent="0.3">
      <c r="A161" s="224"/>
      <c r="C161" s="192"/>
      <c r="D161" s="159"/>
      <c r="E161" s="159"/>
      <c r="F161" s="265"/>
      <c r="G161" s="192"/>
      <c r="H161" s="159"/>
      <c r="I161" s="159"/>
      <c r="J161" s="265"/>
      <c r="K161" s="192"/>
      <c r="L161" s="159"/>
      <c r="M161" s="159"/>
      <c r="N161" s="265"/>
      <c r="O161" s="192"/>
      <c r="P161" s="192"/>
      <c r="Q161" s="159"/>
      <c r="R161" s="159"/>
      <c r="S161" s="265"/>
      <c r="T161" s="192"/>
      <c r="U161" s="159"/>
      <c r="V161" s="159"/>
      <c r="W161" s="265"/>
      <c r="X161" s="192"/>
      <c r="Y161" s="159"/>
      <c r="Z161" s="159"/>
      <c r="AA161" s="265"/>
      <c r="AB161" s="192"/>
      <c r="AC161" s="192"/>
      <c r="AD161" s="159"/>
      <c r="AE161" s="159"/>
      <c r="AF161" s="265"/>
      <c r="AG161" s="192"/>
      <c r="AH161" s="159"/>
      <c r="AI161" s="159"/>
      <c r="AJ161" s="265"/>
      <c r="AK161" s="192"/>
      <c r="AL161" s="192"/>
      <c r="AM161" s="192"/>
    </row>
    <row r="162" spans="1:39" s="6" customFormat="1" x14ac:dyDescent="0.3">
      <c r="A162" s="224"/>
      <c r="C162" s="192"/>
      <c r="D162" s="159"/>
      <c r="E162" s="159"/>
      <c r="F162" s="265"/>
      <c r="G162" s="192"/>
      <c r="H162" s="159"/>
      <c r="I162" s="159"/>
      <c r="J162" s="265"/>
      <c r="K162" s="192"/>
      <c r="L162" s="159"/>
      <c r="M162" s="159"/>
      <c r="N162" s="265"/>
      <c r="O162" s="192"/>
      <c r="P162" s="192"/>
      <c r="Q162" s="159"/>
      <c r="R162" s="159"/>
      <c r="S162" s="265"/>
      <c r="T162" s="192"/>
      <c r="U162" s="159"/>
      <c r="V162" s="159"/>
      <c r="W162" s="265"/>
      <c r="X162" s="192"/>
      <c r="Y162" s="159"/>
      <c r="Z162" s="159"/>
      <c r="AA162" s="265"/>
      <c r="AB162" s="192"/>
      <c r="AC162" s="192"/>
      <c r="AD162" s="159"/>
      <c r="AE162" s="159"/>
      <c r="AF162" s="265"/>
      <c r="AG162" s="192"/>
      <c r="AH162" s="159"/>
      <c r="AI162" s="159"/>
      <c r="AJ162" s="265"/>
      <c r="AK162" s="192"/>
      <c r="AL162" s="192"/>
      <c r="AM162" s="192"/>
    </row>
    <row r="163" spans="1:39" s="6" customFormat="1" x14ac:dyDescent="0.3">
      <c r="A163" s="224"/>
      <c r="C163" s="192"/>
      <c r="D163" s="159"/>
      <c r="E163" s="159"/>
      <c r="F163" s="265"/>
      <c r="G163" s="192"/>
      <c r="H163" s="159"/>
      <c r="I163" s="159"/>
      <c r="J163" s="265"/>
      <c r="K163" s="192"/>
      <c r="L163" s="159"/>
      <c r="M163" s="159"/>
      <c r="N163" s="265"/>
      <c r="O163" s="192"/>
      <c r="P163" s="192"/>
      <c r="Q163" s="159"/>
      <c r="R163" s="159"/>
      <c r="S163" s="265"/>
      <c r="T163" s="192"/>
      <c r="U163" s="159"/>
      <c r="V163" s="159"/>
      <c r="W163" s="265"/>
      <c r="X163" s="192"/>
      <c r="Y163" s="159"/>
      <c r="Z163" s="159"/>
      <c r="AA163" s="265"/>
      <c r="AB163" s="192"/>
      <c r="AC163" s="192"/>
      <c r="AD163" s="159"/>
      <c r="AE163" s="159"/>
      <c r="AF163" s="265"/>
      <c r="AG163" s="192"/>
      <c r="AH163" s="159"/>
      <c r="AI163" s="159"/>
      <c r="AJ163" s="265"/>
      <c r="AK163" s="192"/>
      <c r="AL163" s="192"/>
      <c r="AM163" s="192"/>
    </row>
    <row r="164" spans="1:39" s="6" customFormat="1" x14ac:dyDescent="0.3">
      <c r="A164" s="224"/>
      <c r="C164" s="192"/>
      <c r="D164" s="159"/>
      <c r="E164" s="159"/>
      <c r="F164" s="265"/>
      <c r="G164" s="192"/>
      <c r="H164" s="159"/>
      <c r="I164" s="159"/>
      <c r="J164" s="265"/>
      <c r="K164" s="192"/>
      <c r="L164" s="159"/>
      <c r="M164" s="159"/>
      <c r="N164" s="265"/>
      <c r="O164" s="192"/>
      <c r="P164" s="192"/>
      <c r="Q164" s="159"/>
      <c r="R164" s="159"/>
      <c r="S164" s="265"/>
      <c r="T164" s="192"/>
      <c r="U164" s="159"/>
      <c r="V164" s="159"/>
      <c r="W164" s="265"/>
      <c r="X164" s="192"/>
      <c r="Y164" s="159"/>
      <c r="Z164" s="159"/>
      <c r="AA164" s="265"/>
      <c r="AB164" s="192"/>
      <c r="AC164" s="192"/>
      <c r="AD164" s="159"/>
      <c r="AE164" s="159"/>
      <c r="AF164" s="265"/>
      <c r="AG164" s="192"/>
      <c r="AH164" s="159"/>
      <c r="AI164" s="159"/>
      <c r="AJ164" s="265"/>
      <c r="AK164" s="192"/>
      <c r="AL164" s="192"/>
      <c r="AM164" s="192"/>
    </row>
    <row r="165" spans="1:39" s="6" customFormat="1" x14ac:dyDescent="0.3">
      <c r="A165" s="224"/>
      <c r="C165" s="192"/>
      <c r="D165" s="159"/>
      <c r="E165" s="159"/>
      <c r="F165" s="265"/>
      <c r="G165" s="192"/>
      <c r="H165" s="159"/>
      <c r="I165" s="159"/>
      <c r="J165" s="265"/>
      <c r="K165" s="192"/>
      <c r="L165" s="159"/>
      <c r="M165" s="159"/>
      <c r="N165" s="265"/>
      <c r="O165" s="192"/>
      <c r="P165" s="192"/>
      <c r="Q165" s="159"/>
      <c r="R165" s="159"/>
      <c r="S165" s="265"/>
      <c r="T165" s="192"/>
      <c r="U165" s="159"/>
      <c r="V165" s="159"/>
      <c r="W165" s="265"/>
      <c r="X165" s="192"/>
      <c r="Y165" s="159"/>
      <c r="Z165" s="159"/>
      <c r="AA165" s="265"/>
      <c r="AB165" s="192"/>
      <c r="AC165" s="192"/>
      <c r="AD165" s="159"/>
      <c r="AE165" s="159"/>
      <c r="AF165" s="265"/>
      <c r="AG165" s="192"/>
      <c r="AH165" s="159"/>
      <c r="AI165" s="159"/>
      <c r="AJ165" s="265"/>
      <c r="AK165" s="192"/>
      <c r="AL165" s="192"/>
      <c r="AM165" s="192"/>
    </row>
    <row r="166" spans="1:39" s="6" customFormat="1" x14ac:dyDescent="0.3">
      <c r="A166" s="224"/>
      <c r="C166" s="192"/>
      <c r="D166" s="159"/>
      <c r="E166" s="159"/>
      <c r="F166" s="265"/>
      <c r="G166" s="192"/>
      <c r="H166" s="159"/>
      <c r="I166" s="159"/>
      <c r="J166" s="265"/>
      <c r="K166" s="192"/>
      <c r="L166" s="159"/>
      <c r="M166" s="159"/>
      <c r="N166" s="265"/>
      <c r="O166" s="192"/>
      <c r="P166" s="192"/>
      <c r="Q166" s="159"/>
      <c r="R166" s="159"/>
      <c r="S166" s="265"/>
      <c r="T166" s="192"/>
      <c r="U166" s="159"/>
      <c r="V166" s="159"/>
      <c r="W166" s="265"/>
      <c r="X166" s="192"/>
      <c r="Y166" s="159"/>
      <c r="Z166" s="159"/>
      <c r="AA166" s="265"/>
      <c r="AB166" s="192"/>
      <c r="AC166" s="192"/>
      <c r="AD166" s="159"/>
      <c r="AE166" s="159"/>
      <c r="AF166" s="265"/>
      <c r="AG166" s="192"/>
      <c r="AH166" s="159"/>
      <c r="AI166" s="159"/>
      <c r="AJ166" s="265"/>
      <c r="AK166" s="192"/>
      <c r="AL166" s="192"/>
      <c r="AM166" s="192"/>
    </row>
    <row r="167" spans="1:39" s="6" customFormat="1" x14ac:dyDescent="0.3">
      <c r="A167" s="224"/>
      <c r="C167" s="192"/>
      <c r="D167" s="159"/>
      <c r="E167" s="159"/>
      <c r="F167" s="265"/>
      <c r="G167" s="192"/>
      <c r="H167" s="159"/>
      <c r="I167" s="159"/>
      <c r="J167" s="265"/>
      <c r="K167" s="192"/>
      <c r="L167" s="159"/>
      <c r="M167" s="159"/>
      <c r="N167" s="265"/>
      <c r="O167" s="192"/>
      <c r="P167" s="192"/>
      <c r="Q167" s="159"/>
      <c r="R167" s="159"/>
      <c r="S167" s="265"/>
      <c r="T167" s="192"/>
      <c r="U167" s="159"/>
      <c r="V167" s="159"/>
      <c r="W167" s="265"/>
      <c r="X167" s="192"/>
      <c r="Y167" s="159"/>
      <c r="Z167" s="159"/>
      <c r="AA167" s="265"/>
      <c r="AB167" s="192"/>
      <c r="AC167" s="192"/>
      <c r="AD167" s="159"/>
      <c r="AE167" s="159"/>
      <c r="AF167" s="265"/>
      <c r="AG167" s="192"/>
      <c r="AH167" s="159"/>
      <c r="AI167" s="159"/>
      <c r="AJ167" s="265"/>
      <c r="AK167" s="192"/>
      <c r="AL167" s="192"/>
      <c r="AM167" s="192"/>
    </row>
    <row r="168" spans="1:39" s="6" customFormat="1" x14ac:dyDescent="0.3">
      <c r="A168" s="224"/>
      <c r="C168" s="192"/>
      <c r="D168" s="159"/>
      <c r="E168" s="159"/>
      <c r="F168" s="265"/>
      <c r="G168" s="192"/>
      <c r="H168" s="159"/>
      <c r="I168" s="159"/>
      <c r="J168" s="265"/>
      <c r="K168" s="192"/>
      <c r="L168" s="159"/>
      <c r="M168" s="159"/>
      <c r="N168" s="265"/>
      <c r="O168" s="192"/>
      <c r="P168" s="192"/>
      <c r="Q168" s="159"/>
      <c r="R168" s="159"/>
      <c r="S168" s="265"/>
      <c r="T168" s="192"/>
      <c r="U168" s="159"/>
      <c r="V168" s="159"/>
      <c r="W168" s="265"/>
      <c r="X168" s="192"/>
      <c r="Y168" s="159"/>
      <c r="Z168" s="159"/>
      <c r="AA168" s="265"/>
      <c r="AB168" s="192"/>
      <c r="AC168" s="192"/>
      <c r="AD168" s="159"/>
      <c r="AE168" s="159"/>
      <c r="AF168" s="265"/>
      <c r="AG168" s="192"/>
      <c r="AH168" s="159"/>
      <c r="AI168" s="159"/>
      <c r="AJ168" s="265"/>
      <c r="AK168" s="192"/>
      <c r="AL168" s="192"/>
      <c r="AM168" s="192"/>
    </row>
    <row r="169" spans="1:39" s="6" customFormat="1" x14ac:dyDescent="0.3">
      <c r="A169" s="224"/>
      <c r="C169" s="192"/>
      <c r="D169" s="159"/>
      <c r="E169" s="159"/>
      <c r="F169" s="265"/>
      <c r="G169" s="192"/>
      <c r="H169" s="159"/>
      <c r="I169" s="159"/>
      <c r="J169" s="265"/>
      <c r="K169" s="192"/>
      <c r="L169" s="159"/>
      <c r="M169" s="159"/>
      <c r="N169" s="265"/>
      <c r="O169" s="192"/>
      <c r="P169" s="192"/>
      <c r="Q169" s="159"/>
      <c r="R169" s="159"/>
      <c r="S169" s="265"/>
      <c r="T169" s="192"/>
      <c r="U169" s="159"/>
      <c r="V169" s="159"/>
      <c r="W169" s="265"/>
      <c r="X169" s="192"/>
      <c r="Y169" s="159"/>
      <c r="Z169" s="159"/>
      <c r="AA169" s="265"/>
      <c r="AB169" s="192"/>
      <c r="AC169" s="192"/>
      <c r="AD169" s="159"/>
      <c r="AE169" s="159"/>
      <c r="AF169" s="265"/>
      <c r="AG169" s="192"/>
      <c r="AH169" s="159"/>
      <c r="AI169" s="159"/>
      <c r="AJ169" s="265"/>
      <c r="AK169" s="192"/>
      <c r="AL169" s="192"/>
      <c r="AM169" s="192"/>
    </row>
    <row r="170" spans="1:39" s="6" customFormat="1" x14ac:dyDescent="0.3">
      <c r="A170" s="224"/>
      <c r="C170" s="192"/>
      <c r="D170" s="159"/>
      <c r="E170" s="159"/>
      <c r="F170" s="265"/>
      <c r="G170" s="192"/>
      <c r="H170" s="159"/>
      <c r="I170" s="159"/>
      <c r="J170" s="265"/>
      <c r="K170" s="192"/>
      <c r="L170" s="159"/>
      <c r="M170" s="159"/>
      <c r="N170" s="265"/>
      <c r="O170" s="192"/>
      <c r="P170" s="192"/>
      <c r="Q170" s="159"/>
      <c r="R170" s="159"/>
      <c r="S170" s="265"/>
      <c r="T170" s="192"/>
      <c r="U170" s="159"/>
      <c r="V170" s="159"/>
      <c r="W170" s="265"/>
      <c r="X170" s="192"/>
      <c r="Y170" s="159"/>
      <c r="Z170" s="159"/>
      <c r="AA170" s="265"/>
      <c r="AB170" s="192"/>
      <c r="AC170" s="192"/>
      <c r="AD170" s="159"/>
      <c r="AE170" s="159"/>
      <c r="AF170" s="265"/>
      <c r="AG170" s="192"/>
      <c r="AH170" s="159"/>
      <c r="AI170" s="159"/>
      <c r="AJ170" s="265"/>
      <c r="AK170" s="192"/>
      <c r="AL170" s="192"/>
      <c r="AM170" s="192"/>
    </row>
    <row r="171" spans="1:39" s="6" customFormat="1" x14ac:dyDescent="0.3">
      <c r="A171" s="224"/>
      <c r="C171" s="192"/>
      <c r="D171" s="159"/>
      <c r="E171" s="159"/>
      <c r="F171" s="265"/>
      <c r="G171" s="192"/>
      <c r="H171" s="159"/>
      <c r="I171" s="159"/>
      <c r="J171" s="265"/>
      <c r="K171" s="192"/>
      <c r="L171" s="159"/>
      <c r="M171" s="159"/>
      <c r="N171" s="265"/>
      <c r="O171" s="192"/>
      <c r="P171" s="192"/>
      <c r="Q171" s="159"/>
      <c r="R171" s="159"/>
      <c r="S171" s="265"/>
      <c r="T171" s="192"/>
      <c r="U171" s="159"/>
      <c r="V171" s="159"/>
      <c r="W171" s="265"/>
      <c r="X171" s="192"/>
      <c r="Y171" s="159"/>
      <c r="Z171" s="159"/>
      <c r="AA171" s="265"/>
      <c r="AB171" s="192"/>
      <c r="AC171" s="192"/>
      <c r="AD171" s="159"/>
      <c r="AE171" s="159"/>
      <c r="AF171" s="265"/>
      <c r="AG171" s="192"/>
      <c r="AH171" s="159"/>
      <c r="AI171" s="159"/>
      <c r="AJ171" s="265"/>
      <c r="AK171" s="192"/>
      <c r="AL171" s="192"/>
      <c r="AM171" s="192"/>
    </row>
    <row r="172" spans="1:39" s="6" customFormat="1" x14ac:dyDescent="0.3">
      <c r="A172" s="224"/>
      <c r="C172" s="192"/>
      <c r="D172" s="159"/>
      <c r="E172" s="159"/>
      <c r="F172" s="265"/>
      <c r="G172" s="192"/>
      <c r="H172" s="159"/>
      <c r="I172" s="159"/>
      <c r="J172" s="265"/>
      <c r="K172" s="192"/>
      <c r="L172" s="159"/>
      <c r="M172" s="159"/>
      <c r="N172" s="265"/>
      <c r="O172" s="192"/>
      <c r="P172" s="192"/>
      <c r="Q172" s="159"/>
      <c r="R172" s="159"/>
      <c r="S172" s="265"/>
      <c r="T172" s="192"/>
      <c r="U172" s="159"/>
      <c r="V172" s="159"/>
      <c r="W172" s="265"/>
      <c r="X172" s="192"/>
      <c r="Y172" s="159"/>
      <c r="Z172" s="159"/>
      <c r="AA172" s="265"/>
      <c r="AB172" s="192"/>
      <c r="AC172" s="192"/>
      <c r="AD172" s="159"/>
      <c r="AE172" s="159"/>
      <c r="AF172" s="265"/>
      <c r="AG172" s="192"/>
      <c r="AH172" s="159"/>
      <c r="AI172" s="159"/>
      <c r="AJ172" s="265"/>
      <c r="AK172" s="192"/>
      <c r="AL172" s="192"/>
      <c r="AM172" s="192"/>
    </row>
    <row r="173" spans="1:39" s="6" customFormat="1" x14ac:dyDescent="0.3">
      <c r="A173" s="224"/>
      <c r="C173" s="192"/>
      <c r="D173" s="159"/>
      <c r="E173" s="159"/>
      <c r="F173" s="265"/>
      <c r="G173" s="192"/>
      <c r="H173" s="159"/>
      <c r="I173" s="159"/>
      <c r="J173" s="265"/>
      <c r="K173" s="192"/>
      <c r="L173" s="159"/>
      <c r="M173" s="159"/>
      <c r="N173" s="265"/>
      <c r="O173" s="192"/>
      <c r="P173" s="192"/>
      <c r="Q173" s="159"/>
      <c r="R173" s="159"/>
      <c r="S173" s="265"/>
      <c r="T173" s="192"/>
      <c r="U173" s="159"/>
      <c r="V173" s="159"/>
      <c r="W173" s="265"/>
      <c r="X173" s="192"/>
      <c r="Y173" s="159"/>
      <c r="Z173" s="159"/>
      <c r="AA173" s="265"/>
      <c r="AB173" s="192"/>
      <c r="AC173" s="192"/>
      <c r="AD173" s="159"/>
      <c r="AE173" s="159"/>
      <c r="AF173" s="265"/>
      <c r="AG173" s="192"/>
      <c r="AH173" s="159"/>
      <c r="AI173" s="159"/>
      <c r="AJ173" s="265"/>
      <c r="AK173" s="192"/>
      <c r="AL173" s="192"/>
      <c r="AM173" s="192"/>
    </row>
    <row r="174" spans="1:39" s="6" customFormat="1" x14ac:dyDescent="0.3">
      <c r="A174" s="224"/>
      <c r="C174" s="192"/>
      <c r="D174" s="159"/>
      <c r="E174" s="159"/>
      <c r="F174" s="265"/>
      <c r="G174" s="192"/>
      <c r="H174" s="159"/>
      <c r="I174" s="159"/>
      <c r="J174" s="265"/>
      <c r="K174" s="192"/>
      <c r="L174" s="159"/>
      <c r="M174" s="159"/>
      <c r="N174" s="265"/>
      <c r="O174" s="192"/>
      <c r="P174" s="192"/>
      <c r="Q174" s="159"/>
      <c r="R174" s="159"/>
      <c r="S174" s="265"/>
      <c r="T174" s="192"/>
      <c r="U174" s="159"/>
      <c r="V174" s="159"/>
      <c r="W174" s="265"/>
      <c r="X174" s="192"/>
      <c r="Y174" s="159"/>
      <c r="Z174" s="159"/>
      <c r="AA174" s="265"/>
      <c r="AB174" s="192"/>
      <c r="AC174" s="192"/>
      <c r="AD174" s="159"/>
      <c r="AE174" s="159"/>
      <c r="AF174" s="265"/>
      <c r="AG174" s="192"/>
      <c r="AH174" s="159"/>
      <c r="AI174" s="159"/>
      <c r="AJ174" s="265"/>
      <c r="AK174" s="192"/>
      <c r="AL174" s="192"/>
      <c r="AM174" s="192"/>
    </row>
    <row r="175" spans="1:39" s="6" customFormat="1" x14ac:dyDescent="0.3">
      <c r="A175" s="224"/>
      <c r="C175" s="192"/>
      <c r="D175" s="159"/>
      <c r="E175" s="159"/>
      <c r="F175" s="265"/>
      <c r="G175" s="192"/>
      <c r="H175" s="159"/>
      <c r="I175" s="159"/>
      <c r="J175" s="265"/>
      <c r="K175" s="192"/>
      <c r="L175" s="159"/>
      <c r="M175" s="159"/>
      <c r="N175" s="265"/>
      <c r="O175" s="192"/>
      <c r="P175" s="192"/>
      <c r="Q175" s="159"/>
      <c r="R175" s="159"/>
      <c r="S175" s="265"/>
      <c r="T175" s="192"/>
      <c r="U175" s="159"/>
      <c r="V175" s="159"/>
      <c r="W175" s="265"/>
      <c r="X175" s="192"/>
      <c r="Y175" s="159"/>
      <c r="Z175" s="159"/>
      <c r="AA175" s="265"/>
      <c r="AB175" s="192"/>
      <c r="AC175" s="192"/>
      <c r="AD175" s="159"/>
      <c r="AE175" s="159"/>
      <c r="AF175" s="265"/>
      <c r="AG175" s="192"/>
      <c r="AH175" s="159"/>
      <c r="AI175" s="159"/>
      <c r="AJ175" s="265"/>
      <c r="AK175" s="192"/>
      <c r="AL175" s="192"/>
      <c r="AM175" s="192"/>
    </row>
    <row r="176" spans="1:39" s="6" customFormat="1" x14ac:dyDescent="0.3">
      <c r="A176" s="224"/>
      <c r="C176" s="192"/>
      <c r="D176" s="159"/>
      <c r="E176" s="159"/>
      <c r="F176" s="265"/>
      <c r="G176" s="192"/>
      <c r="H176" s="159"/>
      <c r="I176" s="159"/>
      <c r="J176" s="265"/>
      <c r="K176" s="192"/>
      <c r="L176" s="159"/>
      <c r="M176" s="159"/>
      <c r="N176" s="265"/>
      <c r="O176" s="192"/>
      <c r="P176" s="192"/>
      <c r="Q176" s="159"/>
      <c r="R176" s="159"/>
      <c r="S176" s="265"/>
      <c r="T176" s="192"/>
      <c r="U176" s="159"/>
      <c r="V176" s="159"/>
      <c r="W176" s="265"/>
      <c r="X176" s="192"/>
      <c r="Y176" s="159"/>
      <c r="Z176" s="159"/>
      <c r="AA176" s="265"/>
      <c r="AB176" s="192"/>
      <c r="AC176" s="192"/>
      <c r="AD176" s="159"/>
      <c r="AE176" s="159"/>
      <c r="AF176" s="265"/>
      <c r="AG176" s="192"/>
      <c r="AH176" s="159"/>
      <c r="AI176" s="159"/>
      <c r="AJ176" s="265"/>
      <c r="AK176" s="192"/>
      <c r="AL176" s="192"/>
      <c r="AM176" s="192"/>
    </row>
    <row r="177" spans="1:39" s="6" customFormat="1" x14ac:dyDescent="0.3">
      <c r="A177" s="224"/>
      <c r="C177" s="192"/>
      <c r="D177" s="159"/>
      <c r="E177" s="159"/>
      <c r="F177" s="265"/>
      <c r="G177" s="192"/>
      <c r="H177" s="159"/>
      <c r="I177" s="159"/>
      <c r="J177" s="265"/>
      <c r="K177" s="192"/>
      <c r="L177" s="159"/>
      <c r="M177" s="159"/>
      <c r="N177" s="265"/>
      <c r="O177" s="192"/>
      <c r="P177" s="192"/>
      <c r="Q177" s="159"/>
      <c r="R177" s="159"/>
      <c r="S177" s="265"/>
      <c r="T177" s="192"/>
      <c r="U177" s="159"/>
      <c r="V177" s="159"/>
      <c r="W177" s="265"/>
      <c r="X177" s="192"/>
      <c r="Y177" s="159"/>
      <c r="Z177" s="159"/>
      <c r="AA177" s="265"/>
      <c r="AB177" s="192"/>
      <c r="AC177" s="192"/>
      <c r="AD177" s="159"/>
      <c r="AE177" s="159"/>
      <c r="AF177" s="265"/>
      <c r="AG177" s="192"/>
      <c r="AH177" s="159"/>
      <c r="AI177" s="159"/>
      <c r="AJ177" s="265"/>
      <c r="AK177" s="192"/>
      <c r="AL177" s="192"/>
      <c r="AM177" s="192"/>
    </row>
    <row r="178" spans="1:39" s="6" customFormat="1" x14ac:dyDescent="0.3">
      <c r="A178" s="224"/>
      <c r="C178" s="192"/>
      <c r="D178" s="159"/>
      <c r="E178" s="159"/>
      <c r="F178" s="265"/>
      <c r="G178" s="192"/>
      <c r="H178" s="159"/>
      <c r="I178" s="159"/>
      <c r="J178" s="265"/>
      <c r="K178" s="192"/>
      <c r="L178" s="159"/>
      <c r="M178" s="159"/>
      <c r="N178" s="265"/>
      <c r="O178" s="192"/>
      <c r="P178" s="192"/>
      <c r="Q178" s="159"/>
      <c r="R178" s="159"/>
      <c r="S178" s="265"/>
      <c r="T178" s="192"/>
      <c r="U178" s="159"/>
      <c r="V178" s="159"/>
      <c r="W178" s="265"/>
      <c r="X178" s="192"/>
      <c r="Y178" s="159"/>
      <c r="Z178" s="159"/>
      <c r="AA178" s="265"/>
      <c r="AB178" s="192"/>
      <c r="AC178" s="192"/>
      <c r="AD178" s="159"/>
      <c r="AE178" s="159"/>
      <c r="AF178" s="265"/>
      <c r="AG178" s="192"/>
      <c r="AH178" s="159"/>
      <c r="AI178" s="159"/>
      <c r="AJ178" s="265"/>
      <c r="AK178" s="192"/>
      <c r="AL178" s="192"/>
      <c r="AM178" s="192"/>
    </row>
    <row r="179" spans="1:39" s="6" customFormat="1" x14ac:dyDescent="0.3">
      <c r="A179" s="224"/>
      <c r="C179" s="192"/>
      <c r="D179" s="159"/>
      <c r="E179" s="159"/>
      <c r="F179" s="265"/>
      <c r="G179" s="192"/>
      <c r="H179" s="159"/>
      <c r="I179" s="159"/>
      <c r="J179" s="265"/>
      <c r="K179" s="192"/>
      <c r="L179" s="159"/>
      <c r="M179" s="159"/>
      <c r="N179" s="265"/>
      <c r="O179" s="192"/>
      <c r="P179" s="192"/>
      <c r="Q179" s="159"/>
      <c r="R179" s="159"/>
      <c r="S179" s="265"/>
      <c r="T179" s="192"/>
      <c r="U179" s="159"/>
      <c r="V179" s="159"/>
      <c r="W179" s="265"/>
      <c r="X179" s="192"/>
      <c r="Y179" s="159"/>
      <c r="Z179" s="159"/>
      <c r="AA179" s="265"/>
      <c r="AB179" s="192"/>
      <c r="AC179" s="192"/>
      <c r="AD179" s="159"/>
      <c r="AE179" s="159"/>
      <c r="AF179" s="265"/>
      <c r="AG179" s="192"/>
      <c r="AH179" s="159"/>
      <c r="AI179" s="159"/>
      <c r="AJ179" s="265"/>
      <c r="AK179" s="192"/>
      <c r="AL179" s="192"/>
      <c r="AM179" s="192"/>
    </row>
    <row r="180" spans="1:39" s="6" customFormat="1" x14ac:dyDescent="0.3">
      <c r="A180" s="224"/>
      <c r="C180" s="192"/>
      <c r="D180" s="159"/>
      <c r="E180" s="159"/>
      <c r="F180" s="265"/>
      <c r="G180" s="192"/>
      <c r="H180" s="159"/>
      <c r="I180" s="159"/>
      <c r="J180" s="265"/>
      <c r="K180" s="192"/>
      <c r="L180" s="159"/>
      <c r="M180" s="159"/>
      <c r="N180" s="265"/>
      <c r="O180" s="192"/>
      <c r="P180" s="192"/>
      <c r="Q180" s="159"/>
      <c r="R180" s="159"/>
      <c r="S180" s="265"/>
      <c r="T180" s="192"/>
      <c r="U180" s="159"/>
      <c r="V180" s="159"/>
      <c r="W180" s="265"/>
      <c r="X180" s="192"/>
      <c r="Y180" s="159"/>
      <c r="Z180" s="159"/>
      <c r="AA180" s="265"/>
      <c r="AB180" s="192"/>
      <c r="AC180" s="192"/>
      <c r="AD180" s="159"/>
      <c r="AE180" s="159"/>
      <c r="AF180" s="265"/>
      <c r="AG180" s="192"/>
      <c r="AH180" s="159"/>
      <c r="AI180" s="159"/>
      <c r="AJ180" s="265"/>
      <c r="AK180" s="192"/>
      <c r="AL180" s="192"/>
      <c r="AM180" s="192"/>
    </row>
    <row r="181" spans="1:39" s="6" customFormat="1" x14ac:dyDescent="0.3">
      <c r="A181" s="224"/>
      <c r="C181" s="192"/>
      <c r="D181" s="159"/>
      <c r="E181" s="159"/>
      <c r="F181" s="265"/>
      <c r="G181" s="192"/>
      <c r="H181" s="159"/>
      <c r="I181" s="159"/>
      <c r="J181" s="265"/>
      <c r="K181" s="192"/>
      <c r="L181" s="159"/>
      <c r="M181" s="159"/>
      <c r="N181" s="265"/>
      <c r="O181" s="192"/>
      <c r="P181" s="192"/>
      <c r="Q181" s="159"/>
      <c r="R181" s="159"/>
      <c r="S181" s="265"/>
      <c r="T181" s="192"/>
      <c r="U181" s="159"/>
      <c r="V181" s="159"/>
      <c r="W181" s="265"/>
      <c r="X181" s="192"/>
      <c r="Y181" s="159"/>
      <c r="Z181" s="159"/>
      <c r="AA181" s="265"/>
      <c r="AB181" s="192"/>
      <c r="AC181" s="192"/>
      <c r="AD181" s="159"/>
      <c r="AE181" s="159"/>
      <c r="AF181" s="265"/>
      <c r="AG181" s="192"/>
      <c r="AH181" s="159"/>
      <c r="AI181" s="159"/>
      <c r="AJ181" s="265"/>
      <c r="AK181" s="192"/>
      <c r="AL181" s="192"/>
      <c r="AM181" s="192"/>
    </row>
    <row r="182" spans="1:39" s="6" customFormat="1" x14ac:dyDescent="0.3">
      <c r="A182" s="224"/>
      <c r="C182" s="192"/>
      <c r="D182" s="159"/>
      <c r="E182" s="159"/>
      <c r="F182" s="265"/>
      <c r="G182" s="192"/>
      <c r="H182" s="159"/>
      <c r="I182" s="159"/>
      <c r="J182" s="265"/>
      <c r="K182" s="192"/>
      <c r="L182" s="159"/>
      <c r="M182" s="159"/>
      <c r="N182" s="265"/>
      <c r="O182" s="192"/>
      <c r="P182" s="192"/>
      <c r="Q182" s="159"/>
      <c r="R182" s="159"/>
      <c r="S182" s="265"/>
      <c r="T182" s="192"/>
      <c r="U182" s="159"/>
      <c r="V182" s="159"/>
      <c r="W182" s="265"/>
      <c r="X182" s="192"/>
      <c r="Y182" s="159"/>
      <c r="Z182" s="159"/>
      <c r="AA182" s="265"/>
      <c r="AB182" s="192"/>
      <c r="AC182" s="192"/>
      <c r="AD182" s="159"/>
      <c r="AE182" s="159"/>
      <c r="AF182" s="265"/>
      <c r="AG182" s="192"/>
      <c r="AH182" s="159"/>
      <c r="AI182" s="159"/>
      <c r="AJ182" s="265"/>
      <c r="AK182" s="192"/>
      <c r="AL182" s="192"/>
      <c r="AM182" s="192"/>
    </row>
    <row r="183" spans="1:39" s="6" customFormat="1" x14ac:dyDescent="0.3">
      <c r="A183" s="224"/>
      <c r="C183" s="192"/>
      <c r="D183" s="159"/>
      <c r="E183" s="159"/>
      <c r="F183" s="265"/>
      <c r="G183" s="192"/>
      <c r="H183" s="159"/>
      <c r="I183" s="159"/>
      <c r="J183" s="265"/>
      <c r="K183" s="192"/>
      <c r="L183" s="159"/>
      <c r="M183" s="159"/>
      <c r="N183" s="265"/>
      <c r="O183" s="192"/>
      <c r="P183" s="192"/>
      <c r="Q183" s="159"/>
      <c r="R183" s="159"/>
      <c r="S183" s="265"/>
      <c r="T183" s="192"/>
      <c r="U183" s="159"/>
      <c r="V183" s="159"/>
      <c r="W183" s="265"/>
      <c r="X183" s="192"/>
      <c r="Y183" s="159"/>
      <c r="Z183" s="159"/>
      <c r="AA183" s="265"/>
      <c r="AB183" s="192"/>
      <c r="AC183" s="192"/>
      <c r="AD183" s="159"/>
      <c r="AE183" s="159"/>
      <c r="AF183" s="265"/>
      <c r="AG183" s="192"/>
      <c r="AH183" s="159"/>
      <c r="AI183" s="159"/>
      <c r="AJ183" s="265"/>
      <c r="AK183" s="192"/>
      <c r="AL183" s="192"/>
      <c r="AM183" s="192"/>
    </row>
    <row r="184" spans="1:39" s="6" customFormat="1" x14ac:dyDescent="0.3">
      <c r="A184" s="224"/>
      <c r="C184" s="192"/>
      <c r="D184" s="159"/>
      <c r="E184" s="159"/>
      <c r="F184" s="265"/>
      <c r="G184" s="192"/>
      <c r="H184" s="159"/>
      <c r="I184" s="159"/>
      <c r="J184" s="265"/>
      <c r="K184" s="192"/>
      <c r="L184" s="159"/>
      <c r="M184" s="159"/>
      <c r="N184" s="265"/>
      <c r="O184" s="192"/>
      <c r="P184" s="192"/>
      <c r="Q184" s="159"/>
      <c r="R184" s="159"/>
      <c r="S184" s="265"/>
      <c r="T184" s="192"/>
      <c r="U184" s="159"/>
      <c r="V184" s="159"/>
      <c r="W184" s="265"/>
      <c r="X184" s="192"/>
      <c r="Y184" s="159"/>
      <c r="Z184" s="159"/>
      <c r="AA184" s="265"/>
      <c r="AB184" s="192"/>
      <c r="AC184" s="192"/>
      <c r="AD184" s="159"/>
      <c r="AE184" s="159"/>
      <c r="AF184" s="265"/>
      <c r="AG184" s="192"/>
      <c r="AH184" s="159"/>
      <c r="AI184" s="159"/>
      <c r="AJ184" s="265"/>
      <c r="AK184" s="192"/>
      <c r="AL184" s="192"/>
      <c r="AM184" s="192"/>
    </row>
    <row r="185" spans="1:39" s="6" customFormat="1" x14ac:dyDescent="0.3">
      <c r="A185" s="224"/>
      <c r="C185" s="192"/>
      <c r="D185" s="159"/>
      <c r="E185" s="159"/>
      <c r="F185" s="265"/>
      <c r="G185" s="192"/>
      <c r="H185" s="159"/>
      <c r="I185" s="159"/>
      <c r="J185" s="265"/>
      <c r="K185" s="192"/>
      <c r="L185" s="159"/>
      <c r="M185" s="159"/>
      <c r="N185" s="265"/>
      <c r="O185" s="192"/>
      <c r="P185" s="192"/>
      <c r="Q185" s="159"/>
      <c r="R185" s="159"/>
      <c r="S185" s="265"/>
      <c r="T185" s="192"/>
      <c r="U185" s="159"/>
      <c r="V185" s="159"/>
      <c r="W185" s="265"/>
      <c r="X185" s="192"/>
      <c r="Y185" s="159"/>
      <c r="Z185" s="159"/>
      <c r="AA185" s="265"/>
      <c r="AB185" s="192"/>
      <c r="AC185" s="192"/>
      <c r="AD185" s="159"/>
      <c r="AE185" s="159"/>
      <c r="AF185" s="265"/>
      <c r="AG185" s="192"/>
      <c r="AH185" s="159"/>
      <c r="AI185" s="159"/>
      <c r="AJ185" s="265"/>
      <c r="AK185" s="192"/>
      <c r="AL185" s="192"/>
      <c r="AM185" s="192"/>
    </row>
    <row r="186" spans="1:39" s="6" customFormat="1" x14ac:dyDescent="0.3">
      <c r="A186" s="224"/>
      <c r="C186" s="192"/>
      <c r="D186" s="159"/>
      <c r="E186" s="159"/>
      <c r="F186" s="265"/>
      <c r="G186" s="192"/>
      <c r="H186" s="159"/>
      <c r="I186" s="159"/>
      <c r="J186" s="265"/>
      <c r="K186" s="192"/>
      <c r="L186" s="159"/>
      <c r="M186" s="159"/>
      <c r="N186" s="265"/>
      <c r="O186" s="192"/>
      <c r="P186" s="192"/>
      <c r="Q186" s="159"/>
      <c r="R186" s="159"/>
      <c r="S186" s="265"/>
      <c r="U186" s="159"/>
      <c r="V186" s="159"/>
      <c r="W186" s="265"/>
      <c r="X186" s="192"/>
      <c r="Y186" s="159"/>
      <c r="Z186" s="159"/>
      <c r="AA186" s="265"/>
      <c r="AB186" s="192"/>
      <c r="AC186" s="192"/>
      <c r="AD186" s="159"/>
      <c r="AE186" s="159"/>
      <c r="AF186" s="265"/>
      <c r="AG186" s="192"/>
      <c r="AH186" s="159"/>
      <c r="AI186" s="159"/>
      <c r="AJ186" s="265"/>
      <c r="AK186" s="192"/>
      <c r="AL186" s="192"/>
      <c r="AM186" s="192"/>
    </row>
    <row r="187" spans="1:39" s="6" customFormat="1" x14ac:dyDescent="0.3">
      <c r="A187" s="224"/>
      <c r="C187" s="192"/>
      <c r="D187" s="159"/>
      <c r="E187" s="159"/>
      <c r="F187" s="265"/>
      <c r="G187" s="192"/>
      <c r="H187" s="159"/>
      <c r="I187" s="159"/>
      <c r="J187" s="265"/>
      <c r="K187" s="192"/>
      <c r="L187" s="159"/>
      <c r="M187" s="159"/>
      <c r="N187" s="265"/>
      <c r="O187" s="192"/>
      <c r="P187" s="192"/>
      <c r="Q187" s="159"/>
      <c r="R187" s="159"/>
      <c r="S187" s="265"/>
      <c r="T187" s="192"/>
      <c r="U187" s="159"/>
      <c r="V187" s="159"/>
      <c r="W187" s="265"/>
      <c r="X187" s="192"/>
      <c r="Y187" s="159"/>
      <c r="Z187" s="159"/>
      <c r="AA187" s="265"/>
      <c r="AB187" s="192"/>
      <c r="AC187" s="192"/>
      <c r="AD187" s="159"/>
      <c r="AE187" s="159"/>
      <c r="AF187" s="265"/>
      <c r="AH187" s="159"/>
      <c r="AI187" s="159"/>
      <c r="AJ187" s="265"/>
      <c r="AK187" s="192"/>
      <c r="AL187" s="192"/>
      <c r="AM187" s="192"/>
    </row>
    <row r="188" spans="1:39" s="6" customFormat="1" x14ac:dyDescent="0.3">
      <c r="A188" s="224"/>
      <c r="C188" s="192"/>
      <c r="D188" s="159"/>
      <c r="E188" s="159"/>
      <c r="F188" s="265"/>
      <c r="G188" s="192"/>
      <c r="H188" s="159"/>
      <c r="I188" s="159"/>
      <c r="J188" s="265"/>
      <c r="K188" s="192"/>
      <c r="L188" s="159"/>
      <c r="M188" s="159"/>
      <c r="N188" s="265"/>
      <c r="O188" s="192"/>
      <c r="P188" s="192"/>
      <c r="Q188" s="159"/>
      <c r="R188" s="159"/>
      <c r="S188" s="265"/>
      <c r="T188" s="192"/>
      <c r="U188" s="159"/>
      <c r="V188" s="159"/>
      <c r="W188" s="265"/>
      <c r="Y188" s="159"/>
      <c r="Z188" s="159"/>
      <c r="AA188" s="265"/>
      <c r="AB188" s="192"/>
      <c r="AC188" s="192"/>
      <c r="AD188" s="159"/>
      <c r="AE188" s="159"/>
      <c r="AF188" s="265"/>
      <c r="AG188" s="192"/>
      <c r="AH188" s="159"/>
      <c r="AI188" s="173"/>
      <c r="AJ188" s="265"/>
      <c r="AK188" s="192"/>
      <c r="AL188" s="192"/>
      <c r="AM188" s="192"/>
    </row>
    <row r="189" spans="1:39" s="6" customFormat="1" x14ac:dyDescent="0.3">
      <c r="A189" s="224"/>
      <c r="C189" s="192"/>
      <c r="D189" s="159"/>
      <c r="E189" s="159"/>
      <c r="F189" s="265"/>
      <c r="G189" s="192"/>
      <c r="H189" s="159"/>
      <c r="I189" s="159"/>
      <c r="J189" s="265"/>
      <c r="K189" s="192"/>
      <c r="L189" s="159"/>
      <c r="M189" s="159"/>
      <c r="N189" s="265"/>
      <c r="O189" s="192"/>
      <c r="P189" s="192"/>
      <c r="Q189" s="159"/>
      <c r="R189" s="159"/>
      <c r="S189" s="265"/>
      <c r="T189" s="192"/>
      <c r="U189" s="159"/>
      <c r="V189" s="159"/>
      <c r="W189" s="265"/>
      <c r="X189" s="192"/>
      <c r="Y189" s="159"/>
      <c r="Z189" s="159"/>
      <c r="AA189" s="265"/>
      <c r="AB189" s="192"/>
      <c r="AC189" s="192"/>
      <c r="AD189" s="159"/>
      <c r="AE189" s="159"/>
      <c r="AF189" s="265"/>
      <c r="AG189" s="192"/>
      <c r="AH189" s="159"/>
      <c r="AI189" s="173"/>
      <c r="AJ189" s="265"/>
      <c r="AL189" s="178"/>
      <c r="AM189" s="192"/>
    </row>
    <row r="190" spans="1:39" s="6" customFormat="1" x14ac:dyDescent="0.3">
      <c r="A190" s="224"/>
      <c r="C190" s="192"/>
      <c r="D190" s="159"/>
      <c r="E190" s="159"/>
      <c r="F190" s="265"/>
      <c r="G190" s="192"/>
      <c r="H190" s="159"/>
      <c r="I190" s="159"/>
      <c r="J190" s="265"/>
      <c r="K190" s="192"/>
      <c r="L190" s="159"/>
      <c r="M190" s="159"/>
      <c r="N190" s="265"/>
      <c r="O190" s="192"/>
      <c r="P190" s="192"/>
      <c r="Q190" s="159"/>
      <c r="R190" s="159"/>
      <c r="S190" s="265"/>
      <c r="T190" s="192"/>
      <c r="U190" s="159"/>
      <c r="W190" s="265"/>
      <c r="X190" s="192"/>
      <c r="Y190" s="159"/>
      <c r="Z190" s="159"/>
      <c r="AA190" s="265"/>
      <c r="AB190" s="192"/>
      <c r="AC190" s="192"/>
      <c r="AD190" s="159"/>
      <c r="AE190" s="159"/>
      <c r="AF190" s="265"/>
      <c r="AG190" s="192"/>
      <c r="AH190" s="159"/>
      <c r="AI190" s="173"/>
      <c r="AJ190" s="265"/>
      <c r="AK190" s="192"/>
      <c r="AL190" s="192"/>
      <c r="AM190" s="178"/>
    </row>
    <row r="191" spans="1:39" s="6" customFormat="1" x14ac:dyDescent="0.3">
      <c r="A191" s="224"/>
      <c r="C191" s="192"/>
      <c r="D191" s="159"/>
      <c r="E191" s="159"/>
      <c r="F191" s="265"/>
      <c r="G191" s="192"/>
      <c r="H191" s="159"/>
      <c r="I191" s="159"/>
      <c r="J191" s="265"/>
      <c r="K191" s="192"/>
      <c r="L191" s="159"/>
      <c r="M191" s="159"/>
      <c r="N191" s="265"/>
      <c r="O191" s="192"/>
      <c r="P191" s="192"/>
      <c r="Q191" s="159"/>
      <c r="R191" s="159"/>
      <c r="S191" s="265"/>
      <c r="T191" s="192"/>
      <c r="U191" s="159"/>
      <c r="W191" s="265"/>
      <c r="X191" s="192"/>
      <c r="Y191" s="159"/>
      <c r="AA191" s="265"/>
      <c r="AB191" s="192"/>
      <c r="AC191" s="192"/>
      <c r="AD191" s="159"/>
      <c r="AE191" s="159"/>
      <c r="AF191" s="265"/>
      <c r="AG191" s="192"/>
      <c r="AH191" s="159"/>
      <c r="AI191" s="173"/>
      <c r="AJ191" s="265"/>
      <c r="AK191" s="192"/>
    </row>
    <row r="192" spans="1:39" s="6" customFormat="1" x14ac:dyDescent="0.3">
      <c r="A192" s="224"/>
      <c r="C192" s="192"/>
      <c r="D192" s="159"/>
      <c r="E192" s="159"/>
      <c r="F192" s="265"/>
      <c r="G192" s="192"/>
      <c r="H192" s="159"/>
      <c r="I192" s="159"/>
      <c r="J192" s="265"/>
      <c r="K192" s="192"/>
      <c r="L192" s="159"/>
      <c r="N192" s="265"/>
      <c r="O192" s="192"/>
      <c r="P192" s="192"/>
      <c r="Q192" s="159"/>
      <c r="R192" s="159"/>
      <c r="S192" s="265"/>
      <c r="T192" s="192"/>
      <c r="U192" s="159"/>
      <c r="W192" s="265"/>
      <c r="X192" s="192"/>
      <c r="Y192" s="159"/>
      <c r="AA192" s="265"/>
      <c r="AB192" s="192"/>
      <c r="AC192" s="192"/>
      <c r="AD192" s="159"/>
      <c r="AE192" s="159"/>
      <c r="AF192" s="265"/>
      <c r="AG192" s="192"/>
      <c r="AH192" s="159"/>
      <c r="AI192" s="173"/>
      <c r="AJ192" s="265"/>
      <c r="AK192" s="192"/>
      <c r="AL192" s="178"/>
      <c r="AM192" s="178"/>
    </row>
    <row r="193" spans="1:39" s="6" customFormat="1" x14ac:dyDescent="0.3">
      <c r="A193" s="224"/>
      <c r="C193" s="192"/>
      <c r="D193" s="159"/>
      <c r="E193" s="159"/>
      <c r="F193" s="265"/>
      <c r="G193" s="192"/>
      <c r="H193" s="159"/>
      <c r="I193" s="159"/>
      <c r="J193" s="265"/>
      <c r="K193" s="192"/>
      <c r="L193" s="159"/>
      <c r="N193" s="265"/>
      <c r="O193" s="192"/>
      <c r="P193" s="192"/>
      <c r="Q193" s="159"/>
      <c r="R193" s="159"/>
      <c r="S193" s="265"/>
      <c r="T193" s="192"/>
      <c r="U193" s="159"/>
      <c r="W193" s="265"/>
      <c r="X193" s="192"/>
      <c r="AA193" s="265"/>
      <c r="AB193" s="192"/>
      <c r="AC193" s="192"/>
      <c r="AD193" s="159"/>
      <c r="AE193" s="159"/>
      <c r="AF193" s="265"/>
      <c r="AG193" s="192"/>
      <c r="AH193" s="159"/>
      <c r="AJ193" s="265"/>
      <c r="AK193" s="192"/>
      <c r="AL193" s="178"/>
      <c r="AM193" s="178"/>
    </row>
    <row r="194" spans="1:39" s="6" customFormat="1" x14ac:dyDescent="0.3">
      <c r="A194" s="224"/>
      <c r="C194" s="192"/>
      <c r="D194" s="159"/>
      <c r="E194" s="159"/>
      <c r="F194" s="265"/>
      <c r="G194" s="192"/>
      <c r="H194" s="159"/>
      <c r="I194" s="159"/>
      <c r="J194" s="265"/>
      <c r="K194" s="192"/>
      <c r="L194" s="159"/>
      <c r="N194" s="265"/>
      <c r="O194" s="192"/>
      <c r="P194" s="192"/>
      <c r="Q194" s="159"/>
      <c r="R194" s="159"/>
      <c r="S194" s="265"/>
      <c r="T194" s="192"/>
      <c r="W194" s="265"/>
      <c r="X194" s="192"/>
      <c r="Y194" s="159"/>
      <c r="AA194" s="265"/>
      <c r="AB194" s="192"/>
      <c r="AC194" s="192"/>
      <c r="AD194" s="159"/>
      <c r="AE194" s="159"/>
      <c r="AF194" s="265"/>
      <c r="AG194" s="192"/>
      <c r="AH194" s="159"/>
      <c r="AJ194" s="265"/>
      <c r="AK194" s="192"/>
      <c r="AL194" s="178"/>
      <c r="AM194" s="178"/>
    </row>
    <row r="195" spans="1:39" s="6" customFormat="1" x14ac:dyDescent="0.3">
      <c r="A195" s="224"/>
      <c r="C195" s="192"/>
      <c r="D195" s="159"/>
      <c r="E195" s="159"/>
      <c r="F195" s="265"/>
      <c r="G195" s="192"/>
      <c r="H195" s="159"/>
      <c r="I195" s="159"/>
      <c r="J195" s="265"/>
      <c r="K195" s="192"/>
      <c r="L195" s="159"/>
      <c r="N195" s="265"/>
      <c r="O195" s="192"/>
      <c r="P195" s="192"/>
      <c r="Q195" s="159"/>
      <c r="R195" s="159"/>
      <c r="S195" s="265"/>
      <c r="T195" s="192"/>
      <c r="W195" s="265"/>
      <c r="X195" s="192"/>
      <c r="Y195" s="159"/>
      <c r="AA195" s="265"/>
      <c r="AB195" s="192"/>
      <c r="AC195" s="192"/>
      <c r="AD195" s="159"/>
      <c r="AE195" s="159"/>
      <c r="AF195" s="265"/>
      <c r="AG195" s="192"/>
      <c r="AH195" s="159"/>
      <c r="AJ195" s="265"/>
      <c r="AK195" s="192"/>
      <c r="AL195" s="178"/>
    </row>
    <row r="196" spans="1:39" s="6" customFormat="1" x14ac:dyDescent="0.3">
      <c r="A196" s="224"/>
      <c r="C196" s="192"/>
      <c r="D196" s="159"/>
      <c r="E196" s="159"/>
      <c r="F196" s="265"/>
      <c r="G196" s="192"/>
      <c r="H196" s="159"/>
      <c r="I196" s="159"/>
      <c r="J196" s="265"/>
      <c r="K196" s="192"/>
      <c r="N196" s="265"/>
      <c r="O196" s="192"/>
      <c r="P196" s="192"/>
      <c r="Q196" s="159"/>
      <c r="R196" s="159"/>
      <c r="S196" s="265"/>
      <c r="T196" s="192"/>
      <c r="W196" s="265"/>
      <c r="X196" s="192"/>
      <c r="Y196" s="159"/>
      <c r="AA196" s="265"/>
      <c r="AB196" s="192"/>
      <c r="AC196" s="192"/>
      <c r="AD196" s="159"/>
      <c r="AE196" s="159"/>
      <c r="AF196" s="265"/>
      <c r="AG196" s="192"/>
      <c r="AH196" s="159"/>
      <c r="AJ196" s="265"/>
      <c r="AK196" s="192"/>
    </row>
    <row r="197" spans="1:39" s="6" customFormat="1" x14ac:dyDescent="0.3">
      <c r="A197" s="224"/>
      <c r="C197" s="192"/>
      <c r="D197" s="159"/>
      <c r="E197" s="159"/>
      <c r="F197" s="265"/>
      <c r="G197" s="192"/>
      <c r="H197" s="159"/>
      <c r="I197" s="159"/>
      <c r="J197" s="265"/>
      <c r="K197" s="192"/>
      <c r="L197" s="159"/>
      <c r="M197" s="159"/>
      <c r="N197" s="265"/>
      <c r="O197" s="192"/>
      <c r="P197" s="192"/>
      <c r="Q197" s="159"/>
      <c r="R197" s="159"/>
      <c r="S197" s="265"/>
      <c r="T197" s="192"/>
      <c r="U197" s="159"/>
      <c r="W197" s="265"/>
      <c r="X197" s="192"/>
      <c r="Y197" s="159"/>
      <c r="AA197" s="265"/>
      <c r="AB197" s="192"/>
      <c r="AC197" s="192"/>
      <c r="AD197" s="159"/>
      <c r="AE197" s="159"/>
      <c r="AF197" s="265"/>
      <c r="AG197" s="192"/>
      <c r="AH197" s="159"/>
      <c r="AJ197" s="265"/>
      <c r="AK197" s="192"/>
    </row>
    <row r="198" spans="1:39" s="6" customFormat="1" x14ac:dyDescent="0.3">
      <c r="A198" s="224"/>
      <c r="C198" s="192"/>
      <c r="D198" s="159"/>
      <c r="E198" s="159"/>
      <c r="F198" s="265"/>
      <c r="G198" s="192"/>
      <c r="H198" s="159"/>
      <c r="I198" s="159"/>
      <c r="J198" s="265"/>
      <c r="K198" s="192"/>
      <c r="L198" s="159"/>
      <c r="M198" s="159"/>
      <c r="N198" s="265"/>
      <c r="O198" s="192"/>
      <c r="P198" s="192"/>
      <c r="Q198" s="159"/>
      <c r="R198" s="159"/>
      <c r="S198" s="265"/>
      <c r="T198" s="192"/>
      <c r="U198" s="159"/>
      <c r="V198" s="159"/>
      <c r="W198" s="265"/>
      <c r="X198" s="192"/>
      <c r="AA198" s="265"/>
      <c r="AB198" s="192"/>
      <c r="AC198" s="192"/>
      <c r="AD198" s="159"/>
      <c r="AE198" s="159"/>
      <c r="AF198" s="265"/>
      <c r="AG198" s="192"/>
      <c r="AH198" s="159"/>
      <c r="AJ198" s="265"/>
      <c r="AK198" s="192"/>
    </row>
    <row r="199" spans="1:39" s="6" customFormat="1" x14ac:dyDescent="0.3">
      <c r="A199" s="224"/>
      <c r="C199" s="192"/>
      <c r="D199" s="159"/>
      <c r="E199" s="159"/>
      <c r="F199" s="265"/>
      <c r="G199" s="192"/>
      <c r="H199" s="159"/>
      <c r="I199" s="159"/>
      <c r="J199" s="265"/>
      <c r="K199" s="192"/>
      <c r="L199" s="159"/>
      <c r="M199" s="159"/>
      <c r="N199" s="265"/>
      <c r="O199" s="192"/>
      <c r="P199" s="192"/>
      <c r="Q199" s="159"/>
      <c r="R199" s="159"/>
      <c r="S199" s="265"/>
      <c r="T199" s="192"/>
      <c r="U199" s="159"/>
      <c r="V199" s="159"/>
      <c r="W199" s="265"/>
      <c r="X199" s="192"/>
      <c r="AA199" s="265"/>
      <c r="AB199" s="192"/>
      <c r="AC199" s="192"/>
      <c r="AD199" s="159"/>
      <c r="AE199" s="159"/>
      <c r="AF199" s="265"/>
      <c r="AG199" s="192"/>
      <c r="AJ199" s="265"/>
      <c r="AK199" s="192"/>
    </row>
    <row r="200" spans="1:39" s="6" customFormat="1" x14ac:dyDescent="0.3">
      <c r="A200" s="224"/>
      <c r="C200" s="192"/>
      <c r="D200" s="159"/>
      <c r="E200" s="159"/>
      <c r="F200" s="265"/>
      <c r="G200" s="192"/>
      <c r="H200" s="159"/>
      <c r="I200" s="159"/>
      <c r="J200" s="265"/>
      <c r="K200" s="192"/>
      <c r="L200" s="159"/>
      <c r="M200" s="159"/>
      <c r="N200" s="265"/>
      <c r="O200" s="192"/>
      <c r="P200" s="192"/>
      <c r="Q200" s="159"/>
      <c r="R200" s="159"/>
      <c r="S200" s="265"/>
      <c r="T200" s="192"/>
      <c r="U200" s="159"/>
      <c r="V200" s="159"/>
      <c r="W200" s="265"/>
      <c r="X200" s="192"/>
      <c r="AA200" s="265"/>
      <c r="AB200" s="192"/>
      <c r="AC200" s="192"/>
      <c r="AD200" s="159"/>
      <c r="AE200" s="159"/>
      <c r="AF200" s="265"/>
      <c r="AG200" s="192"/>
      <c r="AH200" s="159"/>
      <c r="AJ200" s="265"/>
      <c r="AK200" s="192"/>
    </row>
    <row r="201" spans="1:39" s="6" customFormat="1" x14ac:dyDescent="0.3">
      <c r="A201" s="224"/>
      <c r="C201" s="192"/>
      <c r="D201" s="159"/>
      <c r="E201" s="159"/>
      <c r="F201" s="265"/>
      <c r="G201" s="192"/>
      <c r="H201" s="159"/>
      <c r="I201" s="159"/>
      <c r="J201" s="265"/>
      <c r="K201" s="192"/>
      <c r="L201" s="159"/>
      <c r="M201" s="159"/>
      <c r="N201" s="265"/>
      <c r="O201" s="192"/>
      <c r="P201" s="192"/>
      <c r="Q201" s="159"/>
      <c r="R201" s="159"/>
      <c r="S201" s="265"/>
      <c r="T201" s="192"/>
      <c r="U201" s="159"/>
      <c r="V201" s="159"/>
      <c r="W201" s="265"/>
      <c r="X201" s="192"/>
      <c r="AA201" s="265"/>
      <c r="AB201" s="192"/>
      <c r="AC201" s="192"/>
      <c r="AD201" s="159"/>
      <c r="AE201" s="159"/>
      <c r="AF201" s="265"/>
      <c r="AG201" s="192"/>
      <c r="AH201" s="159"/>
      <c r="AJ201" s="265"/>
      <c r="AK201" s="192"/>
    </row>
    <row r="202" spans="1:39" s="6" customFormat="1" x14ac:dyDescent="0.3">
      <c r="A202" s="224"/>
      <c r="C202" s="192"/>
      <c r="D202" s="159"/>
      <c r="E202" s="159"/>
      <c r="F202" s="265"/>
      <c r="G202" s="192"/>
      <c r="H202" s="159"/>
      <c r="I202" s="159"/>
      <c r="J202" s="265"/>
      <c r="K202" s="192"/>
      <c r="L202" s="159"/>
      <c r="M202" s="159"/>
      <c r="N202" s="265"/>
      <c r="O202" s="192"/>
      <c r="P202" s="192"/>
      <c r="Q202" s="159"/>
      <c r="R202" s="159"/>
      <c r="S202" s="265"/>
      <c r="T202" s="192"/>
      <c r="U202" s="159"/>
      <c r="V202" s="159"/>
      <c r="W202" s="265"/>
      <c r="X202" s="192"/>
      <c r="AA202" s="265"/>
      <c r="AB202" s="192"/>
      <c r="AC202" s="192"/>
      <c r="AD202" s="159"/>
      <c r="AE202" s="159"/>
      <c r="AF202" s="265"/>
      <c r="AG202" s="192"/>
      <c r="AH202" s="173"/>
      <c r="AJ202" s="265"/>
      <c r="AK202" s="192"/>
    </row>
    <row r="203" spans="1:39" s="6" customFormat="1" x14ac:dyDescent="0.3">
      <c r="A203" s="224"/>
      <c r="C203" s="178"/>
      <c r="D203" s="159"/>
      <c r="E203" s="159"/>
      <c r="F203" s="265"/>
      <c r="G203" s="192"/>
      <c r="H203" s="159"/>
      <c r="I203" s="159"/>
      <c r="J203" s="265"/>
      <c r="K203" s="192"/>
      <c r="L203" s="159"/>
      <c r="M203" s="159"/>
      <c r="N203" s="265"/>
      <c r="O203" s="192"/>
      <c r="P203" s="192"/>
      <c r="Q203" s="159"/>
      <c r="R203" s="159"/>
      <c r="S203" s="265"/>
      <c r="T203" s="192"/>
      <c r="U203" s="159"/>
      <c r="V203" s="159"/>
      <c r="W203" s="265"/>
      <c r="X203" s="192"/>
      <c r="Y203" s="159"/>
      <c r="AA203" s="265"/>
      <c r="AB203" s="192"/>
      <c r="AC203" s="192"/>
      <c r="AD203" s="159"/>
      <c r="AE203" s="159"/>
      <c r="AF203" s="265"/>
      <c r="AG203" s="192"/>
      <c r="AH203" s="173"/>
      <c r="AJ203" s="265"/>
      <c r="AK203" s="192"/>
    </row>
    <row r="204" spans="1:39" s="6" customFormat="1" x14ac:dyDescent="0.3">
      <c r="A204" s="224"/>
      <c r="C204" s="178"/>
      <c r="D204" s="159"/>
      <c r="E204" s="159"/>
      <c r="F204" s="265"/>
      <c r="G204" s="192"/>
      <c r="H204" s="159"/>
      <c r="I204" s="159"/>
      <c r="J204" s="265"/>
      <c r="K204" s="192"/>
      <c r="L204" s="159"/>
      <c r="M204" s="159"/>
      <c r="N204" s="265"/>
      <c r="O204" s="192"/>
      <c r="P204" s="192"/>
      <c r="Q204" s="159"/>
      <c r="R204" s="159"/>
      <c r="S204" s="265"/>
      <c r="T204" s="192"/>
      <c r="U204" s="159"/>
      <c r="V204" s="159"/>
      <c r="W204" s="265"/>
      <c r="X204" s="192"/>
      <c r="Y204" s="159"/>
      <c r="Z204" s="159"/>
      <c r="AA204" s="265"/>
      <c r="AB204" s="192"/>
      <c r="AC204" s="192"/>
      <c r="AD204" s="159"/>
      <c r="AE204" s="159"/>
      <c r="AF204" s="265"/>
      <c r="AG204" s="192"/>
      <c r="AH204" s="173"/>
      <c r="AJ204" s="265"/>
      <c r="AK204" s="192"/>
    </row>
    <row r="205" spans="1:39" s="6" customFormat="1" x14ac:dyDescent="0.3">
      <c r="A205" s="224"/>
      <c r="C205" s="178"/>
      <c r="D205" s="159"/>
      <c r="E205" s="159"/>
      <c r="F205" s="265"/>
      <c r="G205" s="192"/>
      <c r="H205" s="159"/>
      <c r="I205" s="173"/>
      <c r="J205" s="265"/>
      <c r="K205" s="192"/>
      <c r="L205" s="159"/>
      <c r="M205" s="159"/>
      <c r="N205" s="265"/>
      <c r="O205" s="192"/>
      <c r="P205" s="192"/>
      <c r="Q205" s="159"/>
      <c r="R205" s="159"/>
      <c r="S205" s="265"/>
      <c r="T205" s="192"/>
      <c r="U205" s="159"/>
      <c r="V205" s="159"/>
      <c r="W205" s="265"/>
      <c r="X205" s="192"/>
      <c r="Y205" s="159"/>
      <c r="Z205" s="159"/>
      <c r="AA205" s="265"/>
      <c r="AB205" s="192"/>
      <c r="AC205" s="192"/>
      <c r="AD205" s="159"/>
      <c r="AE205" s="159"/>
      <c r="AF205" s="265"/>
      <c r="AG205" s="192"/>
      <c r="AH205" s="173"/>
      <c r="AJ205" s="265"/>
      <c r="AK205" s="192"/>
    </row>
    <row r="206" spans="1:39" s="6" customFormat="1" x14ac:dyDescent="0.3">
      <c r="A206" s="224"/>
      <c r="C206" s="178"/>
      <c r="D206" s="173"/>
      <c r="E206" s="159"/>
      <c r="F206" s="265"/>
      <c r="G206" s="192"/>
      <c r="H206" s="159"/>
      <c r="I206" s="173"/>
      <c r="J206" s="265"/>
      <c r="K206" s="192"/>
      <c r="L206" s="159"/>
      <c r="M206" s="159"/>
      <c r="N206" s="265"/>
      <c r="O206" s="192"/>
      <c r="P206" s="192"/>
      <c r="Q206" s="159"/>
      <c r="R206" s="159"/>
      <c r="S206" s="265"/>
      <c r="T206" s="192"/>
      <c r="U206" s="159"/>
      <c r="V206" s="159"/>
      <c r="W206" s="265"/>
      <c r="X206" s="192"/>
      <c r="Y206" s="159"/>
      <c r="Z206" s="159"/>
      <c r="AA206" s="265"/>
      <c r="AB206" s="192"/>
      <c r="AC206" s="192"/>
      <c r="AD206" s="159"/>
      <c r="AE206" s="159"/>
      <c r="AF206" s="265"/>
      <c r="AG206" s="192"/>
      <c r="AJ206" s="265"/>
      <c r="AK206" s="192"/>
    </row>
    <row r="207" spans="1:39" x14ac:dyDescent="0.3">
      <c r="C207" s="178"/>
      <c r="D207" s="173"/>
      <c r="E207" s="173"/>
      <c r="F207" s="266"/>
      <c r="G207" s="178"/>
      <c r="H207" s="173"/>
      <c r="I207" s="173"/>
      <c r="J207" s="266"/>
      <c r="K207" s="178"/>
      <c r="L207" s="173"/>
      <c r="M207" s="173"/>
      <c r="N207" s="266"/>
      <c r="O207" s="178"/>
      <c r="P207" s="178"/>
      <c r="Q207" s="173"/>
      <c r="R207" s="173"/>
      <c r="S207" s="266"/>
      <c r="T207" s="178"/>
      <c r="U207" s="173"/>
      <c r="V207" s="173"/>
      <c r="W207" s="266"/>
      <c r="X207" s="178"/>
      <c r="Y207" s="173"/>
      <c r="Z207" s="173"/>
      <c r="AA207" s="266"/>
      <c r="AB207" s="178"/>
      <c r="AC207" s="178"/>
      <c r="AD207" s="173"/>
      <c r="AE207" s="173"/>
      <c r="AF207" s="266"/>
      <c r="AG207" s="178"/>
      <c r="AJ207" s="266"/>
      <c r="AK207" s="178"/>
    </row>
    <row r="208" spans="1:39" x14ac:dyDescent="0.3">
      <c r="D208" s="173"/>
      <c r="E208" s="173"/>
      <c r="F208" s="266"/>
      <c r="G208" s="178"/>
      <c r="H208" s="173"/>
      <c r="I208" s="173"/>
      <c r="J208" s="266"/>
      <c r="K208" s="178"/>
      <c r="L208" s="173"/>
      <c r="M208" s="173"/>
      <c r="N208" s="266"/>
      <c r="O208" s="178"/>
      <c r="P208" s="178"/>
      <c r="Q208" s="173"/>
      <c r="R208" s="173"/>
      <c r="S208" s="266"/>
      <c r="T208" s="178"/>
      <c r="U208" s="173"/>
      <c r="V208" s="173"/>
      <c r="W208" s="266"/>
      <c r="X208" s="178"/>
      <c r="Y208" s="173"/>
      <c r="Z208" s="173"/>
      <c r="AA208" s="266"/>
      <c r="AB208" s="178"/>
      <c r="AC208" s="178"/>
      <c r="AD208" s="173"/>
      <c r="AE208" s="173"/>
      <c r="AF208" s="266"/>
      <c r="AG208" s="178"/>
      <c r="AJ208" s="266"/>
      <c r="AK208" s="178"/>
    </row>
    <row r="209" spans="4:37" x14ac:dyDescent="0.3">
      <c r="D209" s="173"/>
      <c r="E209" s="173"/>
      <c r="F209" s="266"/>
      <c r="G209" s="178"/>
      <c r="H209" s="173"/>
      <c r="I209" s="173"/>
      <c r="J209" s="266"/>
      <c r="K209" s="178"/>
      <c r="L209" s="173"/>
      <c r="M209" s="173"/>
      <c r="N209" s="266"/>
      <c r="O209" s="178"/>
      <c r="P209" s="178"/>
      <c r="Q209" s="173"/>
      <c r="R209" s="173"/>
      <c r="S209" s="266"/>
      <c r="T209" s="178"/>
      <c r="U209" s="173"/>
      <c r="V209" s="173"/>
      <c r="W209" s="266"/>
      <c r="X209" s="178"/>
      <c r="Y209" s="173"/>
      <c r="Z209" s="173"/>
      <c r="AA209" s="266"/>
      <c r="AB209" s="178"/>
      <c r="AC209" s="178"/>
      <c r="AD209" s="173"/>
      <c r="AE209" s="173"/>
      <c r="AF209" s="266"/>
      <c r="AG209" s="178"/>
      <c r="AJ209" s="266"/>
      <c r="AK209" s="178"/>
    </row>
    <row r="210" spans="4:37" x14ac:dyDescent="0.3">
      <c r="D210" s="173"/>
      <c r="E210" s="173"/>
      <c r="F210" s="266"/>
      <c r="G210" s="178"/>
      <c r="H210" s="173"/>
      <c r="J210" s="266"/>
      <c r="K210" s="178"/>
      <c r="L210" s="173"/>
      <c r="M210" s="173"/>
      <c r="N210" s="266"/>
      <c r="O210" s="178"/>
      <c r="P210" s="178"/>
      <c r="Q210" s="173"/>
      <c r="R210" s="173"/>
      <c r="S210" s="266"/>
      <c r="T210" s="178"/>
      <c r="U210" s="173"/>
      <c r="V210" s="173"/>
      <c r="W210" s="266"/>
      <c r="X210" s="178"/>
      <c r="Y210" s="173"/>
      <c r="Z210" s="173"/>
      <c r="AA210" s="266"/>
      <c r="AB210" s="178"/>
      <c r="AC210" s="178"/>
      <c r="AD210" s="173"/>
      <c r="AE210" s="173"/>
      <c r="AF210" s="266"/>
      <c r="AG210" s="178"/>
      <c r="AJ210" s="266"/>
      <c r="AK210" s="178"/>
    </row>
    <row r="211" spans="4:37" x14ac:dyDescent="0.3">
      <c r="E211" s="173"/>
      <c r="F211" s="266"/>
      <c r="G211" s="178"/>
      <c r="H211" s="173"/>
      <c r="J211" s="266"/>
      <c r="K211" s="178"/>
      <c r="L211" s="173"/>
      <c r="M211" s="173"/>
      <c r="N211" s="266"/>
      <c r="O211" s="178"/>
      <c r="P211" s="178"/>
      <c r="Q211" s="173"/>
      <c r="R211" s="173"/>
      <c r="S211" s="266"/>
      <c r="T211" s="178"/>
      <c r="U211" s="173"/>
      <c r="V211" s="173"/>
      <c r="W211" s="266"/>
      <c r="X211" s="178"/>
      <c r="Y211" s="173"/>
      <c r="Z211" s="173"/>
      <c r="AA211" s="266"/>
      <c r="AB211" s="178"/>
      <c r="AC211" s="178"/>
      <c r="AD211" s="173"/>
      <c r="AE211" s="173"/>
      <c r="AF211" s="266"/>
      <c r="AG211" s="178"/>
      <c r="AH211" s="173"/>
      <c r="AJ211" s="266"/>
      <c r="AK211" s="178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206"/>
  <sheetViews>
    <sheetView zoomScaleNormal="100" workbookViewId="0">
      <selection activeCell="D2" sqref="D2"/>
    </sheetView>
  </sheetViews>
  <sheetFormatPr defaultRowHeight="12" x14ac:dyDescent="0.3"/>
  <cols>
    <col min="1" max="1" width="1.625" style="223" customWidth="1"/>
    <col min="2" max="2" width="9.5" style="1" bestFit="1" customWidth="1"/>
    <col min="3" max="3" width="22.625" style="1" bestFit="1" customWidth="1"/>
    <col min="4" max="4" width="7.5" style="9" bestFit="1" customWidth="1"/>
    <col min="5" max="5" width="11.125" style="9" bestFit="1" customWidth="1"/>
    <col min="6" max="6" width="22.625" style="9" bestFit="1" customWidth="1"/>
    <col min="7" max="7" width="8.375" style="9" bestFit="1" customWidth="1"/>
    <col min="8" max="8" width="11.125" style="9" bestFit="1" customWidth="1"/>
    <col min="9" max="9" width="22.625" style="9" bestFit="1" customWidth="1"/>
    <col min="10" max="10" width="8.375" style="9" bestFit="1" customWidth="1"/>
    <col min="11" max="11" width="11.125" style="9" bestFit="1" customWidth="1"/>
    <col min="12" max="12" width="22.625" style="9" bestFit="1" customWidth="1"/>
    <col min="13" max="13" width="11.125" style="9" customWidth="1"/>
    <col min="14" max="14" width="1.625" style="221" customWidth="1"/>
    <col min="15" max="15" width="22.625" style="1" bestFit="1" customWidth="1"/>
    <col min="16" max="16" width="7.5" style="9" bestFit="1" customWidth="1"/>
    <col min="17" max="17" width="11.125" style="9" bestFit="1" customWidth="1"/>
    <col min="18" max="18" width="22.625" style="9" bestFit="1" customWidth="1"/>
    <col min="19" max="19" width="7.5" style="9" bestFit="1" customWidth="1"/>
    <col min="20" max="20" width="11.125" style="9" bestFit="1" customWidth="1"/>
    <col min="21" max="21" width="22.625" style="9" bestFit="1" customWidth="1"/>
    <col min="22" max="22" width="7.5" style="9" bestFit="1" customWidth="1"/>
    <col min="23" max="23" width="11.125" style="9" bestFit="1" customWidth="1"/>
    <col min="24" max="24" width="22.625" style="9" bestFit="1" customWidth="1"/>
    <col min="25" max="25" width="11.125" style="9" customWidth="1"/>
    <col min="26" max="26" width="1.625" style="221" customWidth="1"/>
    <col min="27" max="27" width="23.625" style="1" bestFit="1" customWidth="1"/>
    <col min="28" max="28" width="7.5" style="9" bestFit="1" customWidth="1"/>
    <col min="29" max="29" width="11.125" style="9" bestFit="1" customWidth="1"/>
    <col min="30" max="30" width="23.625" style="9" bestFit="1" customWidth="1"/>
    <col min="31" max="31" width="7.5" style="9" bestFit="1" customWidth="1"/>
    <col min="32" max="32" width="11.125" style="9" bestFit="1" customWidth="1"/>
    <col min="33" max="33" width="22.25" style="9" bestFit="1" customWidth="1"/>
    <col min="34" max="34" width="7.5" style="9" bestFit="1" customWidth="1"/>
    <col min="35" max="35" width="11.125" style="9" bestFit="1" customWidth="1"/>
    <col min="36" max="36" width="23.625" style="9" bestFit="1" customWidth="1"/>
    <col min="37" max="37" width="11.125" style="9" customWidth="1"/>
    <col min="38" max="38" width="1.625" style="221" customWidth="1"/>
    <col min="39" max="39" width="10.375" style="1" bestFit="1" customWidth="1"/>
    <col min="40" max="40" width="22.75" style="1" bestFit="1" customWidth="1"/>
    <col min="41" max="41" width="7.5" style="9" bestFit="1" customWidth="1"/>
    <col min="42" max="42" width="11.125" style="9" bestFit="1" customWidth="1"/>
    <col min="43" max="43" width="22.75" style="9" bestFit="1" customWidth="1"/>
    <col min="44" max="44" width="7.5" style="9" bestFit="1" customWidth="1"/>
    <col min="45" max="45" width="11.125" style="9" bestFit="1" customWidth="1"/>
    <col min="46" max="46" width="22.75" style="9" bestFit="1" customWidth="1"/>
    <col min="47" max="47" width="7.5" style="9" bestFit="1" customWidth="1"/>
    <col min="48" max="48" width="11.125" style="9" bestFit="1" customWidth="1"/>
    <col min="49" max="49" width="22.75" style="9" bestFit="1" customWidth="1"/>
    <col min="50" max="50" width="12.125" style="9" bestFit="1" customWidth="1"/>
    <col min="51" max="51" width="1.625" style="221" customWidth="1"/>
    <col min="52" max="52" width="22.75" style="1" bestFit="1" customWidth="1"/>
    <col min="53" max="53" width="7.5" style="1" bestFit="1" customWidth="1"/>
    <col min="54" max="54" width="11.125" style="9" bestFit="1" customWidth="1"/>
    <col min="55" max="55" width="22.75" style="9" bestFit="1" customWidth="1"/>
    <col min="56" max="56" width="7.5" style="9" bestFit="1" customWidth="1"/>
    <col min="57" max="57" width="11.125" style="9" bestFit="1" customWidth="1"/>
    <col min="58" max="58" width="22.75" style="9" bestFit="1" customWidth="1"/>
    <col min="59" max="59" width="7.5" style="9" bestFit="1" customWidth="1"/>
    <col min="60" max="60" width="11.125" style="9" bestFit="1" customWidth="1"/>
    <col min="61" max="61" width="22.75" style="9" bestFit="1" customWidth="1"/>
    <col min="62" max="62" width="12.125" style="9" bestFit="1" customWidth="1"/>
    <col min="63" max="63" width="1.625" style="221" customWidth="1"/>
    <col min="64" max="64" width="22.75" style="1" bestFit="1" customWidth="1"/>
    <col min="65" max="65" width="7.5" style="9" bestFit="1" customWidth="1"/>
    <col min="66" max="66" width="11.125" style="9" bestFit="1" customWidth="1"/>
    <col min="67" max="67" width="22.75" style="9" bestFit="1" customWidth="1"/>
    <col min="68" max="68" width="7.5" style="9" bestFit="1" customWidth="1"/>
    <col min="69" max="69" width="11.125" style="9" bestFit="1" customWidth="1"/>
    <col min="70" max="70" width="26.375" style="9" bestFit="1" customWidth="1"/>
    <col min="71" max="71" width="7.5" style="9" bestFit="1" customWidth="1"/>
    <col min="72" max="72" width="11.125" style="9" bestFit="1" customWidth="1"/>
    <col min="73" max="73" width="26.375" style="9" bestFit="1" customWidth="1"/>
    <col min="74" max="74" width="11.125" style="9" customWidth="1"/>
    <col min="75" max="75" width="1.625" style="221" customWidth="1"/>
    <col min="76" max="76" width="10.375" style="1" bestFit="1" customWidth="1"/>
    <col min="77" max="77" width="23.625" style="1" bestFit="1" customWidth="1"/>
    <col min="78" max="78" width="7.5" style="9" bestFit="1" customWidth="1"/>
    <col min="79" max="79" width="11.125" style="9" bestFit="1" customWidth="1"/>
    <col min="80" max="80" width="23.625" style="9" bestFit="1" customWidth="1"/>
    <col min="81" max="81" width="7.5" style="9" bestFit="1" customWidth="1"/>
    <col min="82" max="82" width="11.125" style="9" bestFit="1" customWidth="1"/>
    <col min="83" max="83" width="23.625" style="9" bestFit="1" customWidth="1"/>
    <col min="84" max="84" width="7.5" style="9" bestFit="1" customWidth="1"/>
    <col min="85" max="85" width="11.125" style="9" bestFit="1" customWidth="1"/>
    <col min="86" max="87" width="11.125" style="9" customWidth="1"/>
    <col min="88" max="88" width="1.625" style="221" customWidth="1"/>
    <col min="89" max="89" width="22.75" style="1" bestFit="1" customWidth="1"/>
    <col min="90" max="90" width="7.5" style="9" bestFit="1" customWidth="1"/>
    <col min="91" max="91" width="11.125" style="9" bestFit="1" customWidth="1"/>
    <col min="92" max="92" width="22.75" style="9" bestFit="1" customWidth="1"/>
    <col min="93" max="93" width="7.5" style="9" bestFit="1" customWidth="1"/>
    <col min="94" max="94" width="11.125" style="9" bestFit="1" customWidth="1"/>
    <col min="95" max="95" width="22.75" style="9" bestFit="1" customWidth="1"/>
    <col min="96" max="96" width="7.5" style="9" bestFit="1" customWidth="1"/>
    <col min="97" max="97" width="11.125" style="9" bestFit="1" customWidth="1"/>
    <col min="98" max="98" width="22.75" style="9" bestFit="1" customWidth="1"/>
    <col min="99" max="99" width="12.125" style="9" bestFit="1" customWidth="1"/>
    <col min="100" max="100" width="1.625" style="221" customWidth="1"/>
    <col min="101" max="101" width="22.75" style="1" bestFit="1" customWidth="1"/>
    <col min="102" max="102" width="7.5" style="9" bestFit="1" customWidth="1"/>
    <col min="103" max="103" width="12.125" style="9" bestFit="1" customWidth="1"/>
    <col min="104" max="104" width="22.75" style="1" bestFit="1" customWidth="1"/>
    <col min="105" max="105" width="7.5" style="1" bestFit="1" customWidth="1"/>
    <col min="106" max="106" width="11.125" style="1" bestFit="1" customWidth="1"/>
    <col min="107" max="107" width="24.875" style="1" bestFit="1" customWidth="1"/>
    <col min="108" max="108" width="7.5" style="1" bestFit="1" customWidth="1"/>
    <col min="109" max="109" width="11.125" style="1" bestFit="1" customWidth="1"/>
    <col min="110" max="110" width="22.75" style="9" bestFit="1" customWidth="1"/>
    <col min="111" max="111" width="12.125" style="9" bestFit="1" customWidth="1"/>
    <col min="112" max="16384" width="9" style="1"/>
  </cols>
  <sheetData>
    <row r="1" spans="2:111" ht="12.75" thickBot="1" x14ac:dyDescent="0.35">
      <c r="B1" s="16" t="s">
        <v>3</v>
      </c>
      <c r="C1" s="14" t="s">
        <v>82</v>
      </c>
      <c r="D1" s="13" t="s">
        <v>104</v>
      </c>
      <c r="E1" s="13" t="s">
        <v>132</v>
      </c>
      <c r="F1" s="110" t="s">
        <v>82</v>
      </c>
      <c r="G1" s="111" t="s">
        <v>104</v>
      </c>
      <c r="H1" s="111" t="s">
        <v>132</v>
      </c>
      <c r="I1" s="120" t="s">
        <v>82</v>
      </c>
      <c r="J1" s="121" t="s">
        <v>104</v>
      </c>
      <c r="K1" s="121" t="s">
        <v>132</v>
      </c>
      <c r="L1" s="121"/>
      <c r="M1" s="121"/>
      <c r="N1" s="215"/>
      <c r="O1" s="12" t="s">
        <v>83</v>
      </c>
      <c r="P1" s="13" t="s">
        <v>104</v>
      </c>
      <c r="Q1" s="13" t="s">
        <v>132</v>
      </c>
      <c r="R1" s="112" t="s">
        <v>83</v>
      </c>
      <c r="S1" s="111" t="s">
        <v>104</v>
      </c>
      <c r="T1" s="111" t="s">
        <v>132</v>
      </c>
      <c r="U1" s="122" t="s">
        <v>83</v>
      </c>
      <c r="V1" s="121" t="s">
        <v>104</v>
      </c>
      <c r="W1" s="121" t="s">
        <v>132</v>
      </c>
      <c r="X1" s="121"/>
      <c r="Y1" s="121"/>
      <c r="Z1" s="220"/>
      <c r="AA1" s="230" t="s">
        <v>84</v>
      </c>
      <c r="AB1" s="231" t="s">
        <v>104</v>
      </c>
      <c r="AC1" s="231" t="s">
        <v>132</v>
      </c>
      <c r="AD1" s="232" t="s">
        <v>84</v>
      </c>
      <c r="AE1" s="233" t="s">
        <v>104</v>
      </c>
      <c r="AF1" s="233" t="s">
        <v>132</v>
      </c>
      <c r="AG1" s="234" t="s">
        <v>84</v>
      </c>
      <c r="AH1" s="235" t="s">
        <v>104</v>
      </c>
      <c r="AI1" s="235" t="s">
        <v>132</v>
      </c>
      <c r="AJ1" s="227"/>
      <c r="AK1" s="227"/>
      <c r="AL1" s="228"/>
      <c r="AM1" s="16" t="s">
        <v>3</v>
      </c>
      <c r="AN1" s="14" t="s">
        <v>82</v>
      </c>
      <c r="AO1" s="13" t="s">
        <v>104</v>
      </c>
      <c r="AP1" s="13" t="s">
        <v>132</v>
      </c>
      <c r="AQ1" s="110" t="s">
        <v>82</v>
      </c>
      <c r="AR1" s="111" t="s">
        <v>104</v>
      </c>
      <c r="AS1" s="111" t="s">
        <v>132</v>
      </c>
      <c r="AT1" s="120" t="s">
        <v>82</v>
      </c>
      <c r="AU1" s="121" t="s">
        <v>104</v>
      </c>
      <c r="AV1" s="121" t="s">
        <v>132</v>
      </c>
      <c r="AW1" s="121"/>
      <c r="AX1" s="121"/>
      <c r="AY1" s="220"/>
      <c r="AZ1" s="12" t="s">
        <v>83</v>
      </c>
      <c r="BA1" s="13" t="s">
        <v>104</v>
      </c>
      <c r="BB1" s="13" t="s">
        <v>132</v>
      </c>
      <c r="BC1" s="112" t="s">
        <v>83</v>
      </c>
      <c r="BD1" s="111" t="s">
        <v>104</v>
      </c>
      <c r="BE1" s="111" t="s">
        <v>132</v>
      </c>
      <c r="BF1" s="122" t="s">
        <v>83</v>
      </c>
      <c r="BG1" s="121" t="s">
        <v>104</v>
      </c>
      <c r="BH1" s="121" t="s">
        <v>132</v>
      </c>
      <c r="BI1" s="121"/>
      <c r="BJ1" s="121"/>
      <c r="BK1" s="215"/>
      <c r="BL1" s="12" t="s">
        <v>84</v>
      </c>
      <c r="BM1" s="13" t="s">
        <v>104</v>
      </c>
      <c r="BN1" s="13" t="s">
        <v>132</v>
      </c>
      <c r="BO1" s="112" t="s">
        <v>84</v>
      </c>
      <c r="BP1" s="111" t="s">
        <v>104</v>
      </c>
      <c r="BQ1" s="111" t="s">
        <v>132</v>
      </c>
      <c r="BR1" s="122" t="s">
        <v>84</v>
      </c>
      <c r="BS1" s="121" t="s">
        <v>104</v>
      </c>
      <c r="BT1" s="121" t="s">
        <v>132</v>
      </c>
      <c r="BU1" s="227"/>
      <c r="BV1" s="227"/>
      <c r="BW1" s="229"/>
      <c r="BX1" s="16" t="s">
        <v>3</v>
      </c>
      <c r="BY1" s="94" t="s">
        <v>117</v>
      </c>
      <c r="BZ1" s="13" t="s">
        <v>104</v>
      </c>
      <c r="CA1" s="13" t="s">
        <v>132</v>
      </c>
      <c r="CB1" s="113" t="s">
        <v>117</v>
      </c>
      <c r="CC1" s="111" t="s">
        <v>104</v>
      </c>
      <c r="CD1" s="111" t="s">
        <v>132</v>
      </c>
      <c r="CE1" s="123" t="s">
        <v>117</v>
      </c>
      <c r="CF1" s="121" t="s">
        <v>104</v>
      </c>
      <c r="CG1" s="121" t="s">
        <v>132</v>
      </c>
      <c r="CH1" s="121"/>
      <c r="CI1" s="121"/>
      <c r="CJ1" s="220"/>
      <c r="CK1" s="12" t="s">
        <v>83</v>
      </c>
      <c r="CL1" s="13" t="s">
        <v>104</v>
      </c>
      <c r="CM1" s="13" t="s">
        <v>132</v>
      </c>
      <c r="CN1" s="112" t="s">
        <v>83</v>
      </c>
      <c r="CO1" s="111" t="s">
        <v>104</v>
      </c>
      <c r="CP1" s="111" t="s">
        <v>132</v>
      </c>
      <c r="CQ1" s="122" t="s">
        <v>83</v>
      </c>
      <c r="CR1" s="121" t="s">
        <v>104</v>
      </c>
      <c r="CS1" s="121" t="s">
        <v>132</v>
      </c>
      <c r="CT1" s="121"/>
      <c r="CU1" s="121"/>
      <c r="CV1" s="215"/>
      <c r="CW1" s="12" t="s">
        <v>84</v>
      </c>
      <c r="CX1" s="13" t="s">
        <v>104</v>
      </c>
      <c r="CY1" s="13" t="s">
        <v>132</v>
      </c>
      <c r="CZ1" s="112" t="s">
        <v>84</v>
      </c>
      <c r="DA1" s="111" t="s">
        <v>104</v>
      </c>
      <c r="DB1" s="111" t="s">
        <v>132</v>
      </c>
      <c r="DC1" s="122" t="s">
        <v>84</v>
      </c>
      <c r="DD1" s="121" t="s">
        <v>104</v>
      </c>
      <c r="DE1" s="121" t="s">
        <v>132</v>
      </c>
      <c r="DF1" s="121"/>
      <c r="DG1" s="121"/>
    </row>
    <row r="2" spans="2:111" x14ac:dyDescent="0.3">
      <c r="B2" s="17"/>
      <c r="C2" s="18" t="s">
        <v>26</v>
      </c>
      <c r="D2" s="19">
        <v>0.06</v>
      </c>
      <c r="E2" s="132">
        <v>3.5999999999999997E-2</v>
      </c>
      <c r="F2" s="18" t="s">
        <v>26</v>
      </c>
      <c r="G2" s="19">
        <v>0.06</v>
      </c>
      <c r="H2" s="133">
        <v>1.7999999999999999E-2</v>
      </c>
      <c r="I2" s="18" t="s">
        <v>26</v>
      </c>
      <c r="J2" s="19">
        <v>0.06</v>
      </c>
      <c r="K2" s="133">
        <v>6.0000000000000001E-3</v>
      </c>
      <c r="L2" s="18" t="s">
        <v>26</v>
      </c>
      <c r="M2" s="133">
        <f>SUM(E2,H2,K2)</f>
        <v>5.9999999999999991E-2</v>
      </c>
      <c r="N2" s="216"/>
      <c r="O2" s="20" t="s">
        <v>26</v>
      </c>
      <c r="P2" s="19">
        <v>0.08</v>
      </c>
      <c r="Q2" s="132">
        <v>4.8000000000000001E-2</v>
      </c>
      <c r="R2" s="20" t="s">
        <v>26</v>
      </c>
      <c r="S2" s="19">
        <v>0.08</v>
      </c>
      <c r="T2" s="133">
        <v>2.4E-2</v>
      </c>
      <c r="U2" s="20" t="s">
        <v>26</v>
      </c>
      <c r="V2" s="19">
        <v>0.08</v>
      </c>
      <c r="W2" s="133">
        <v>8.0000000000000002E-3</v>
      </c>
      <c r="X2" s="20" t="s">
        <v>26</v>
      </c>
      <c r="Y2" s="133">
        <f>SUM(Q2,T2,W2)</f>
        <v>8.0000000000000016E-2</v>
      </c>
      <c r="Z2" s="218"/>
      <c r="AA2" s="23" t="s">
        <v>26</v>
      </c>
      <c r="AB2" s="22">
        <v>0.1</v>
      </c>
      <c r="AC2" s="236">
        <v>0.06</v>
      </c>
      <c r="AD2" s="23" t="s">
        <v>26</v>
      </c>
      <c r="AE2" s="22">
        <v>0.1</v>
      </c>
      <c r="AF2" s="236">
        <v>0.03</v>
      </c>
      <c r="AG2" s="23" t="s">
        <v>26</v>
      </c>
      <c r="AH2" s="22">
        <v>0.1</v>
      </c>
      <c r="AI2" s="236">
        <v>1.0000000000000002E-2</v>
      </c>
      <c r="AJ2" s="23" t="s">
        <v>26</v>
      </c>
      <c r="AK2" s="236">
        <f>SUM(AC2,AF2,AI2)</f>
        <v>0.1</v>
      </c>
      <c r="AL2" s="226"/>
      <c r="AM2" s="17"/>
      <c r="AN2" s="18" t="s">
        <v>26</v>
      </c>
      <c r="AO2" s="19">
        <v>0.08</v>
      </c>
      <c r="AP2" s="132">
        <v>4.8000000000000001E-2</v>
      </c>
      <c r="AQ2" s="18" t="s">
        <v>26</v>
      </c>
      <c r="AR2" s="19">
        <v>0.08</v>
      </c>
      <c r="AS2" s="133">
        <v>2.4E-2</v>
      </c>
      <c r="AT2" s="18" t="s">
        <v>26</v>
      </c>
      <c r="AU2" s="19">
        <v>0.08</v>
      </c>
      <c r="AV2" s="133">
        <v>8.0000000000000002E-3</v>
      </c>
      <c r="AW2" s="18" t="s">
        <v>26</v>
      </c>
      <c r="AX2" s="133">
        <f>SUM(AP2,AS2,AV2)</f>
        <v>8.0000000000000016E-2</v>
      </c>
      <c r="AY2" s="218"/>
      <c r="AZ2" s="20" t="s">
        <v>26</v>
      </c>
      <c r="BA2" s="19">
        <v>0.1</v>
      </c>
      <c r="BB2" s="132">
        <v>0.06</v>
      </c>
      <c r="BC2" s="20" t="s">
        <v>26</v>
      </c>
      <c r="BD2" s="19">
        <v>0.1</v>
      </c>
      <c r="BE2" s="133">
        <v>0.03</v>
      </c>
      <c r="BF2" s="20" t="s">
        <v>26</v>
      </c>
      <c r="BG2" s="19">
        <v>0.1</v>
      </c>
      <c r="BH2" s="133">
        <v>1.0000000000000002E-2</v>
      </c>
      <c r="BI2" s="20" t="s">
        <v>26</v>
      </c>
      <c r="BJ2" s="133">
        <f>SUM(BB2,BE2,BH2)</f>
        <v>0.1</v>
      </c>
      <c r="BK2" s="216"/>
      <c r="BL2" s="20" t="s">
        <v>26</v>
      </c>
      <c r="BM2" s="85">
        <v>0.12</v>
      </c>
      <c r="BN2" s="132">
        <v>7.1999999999999995E-2</v>
      </c>
      <c r="BO2" s="20" t="s">
        <v>26</v>
      </c>
      <c r="BP2" s="85">
        <v>0.12</v>
      </c>
      <c r="BQ2" s="133">
        <v>3.5999999999999997E-2</v>
      </c>
      <c r="BR2" s="20" t="s">
        <v>26</v>
      </c>
      <c r="BS2" s="85">
        <v>0.12</v>
      </c>
      <c r="BT2" s="133">
        <v>1.2E-2</v>
      </c>
      <c r="BU2" s="20" t="s">
        <v>26</v>
      </c>
      <c r="BV2" s="133">
        <f>SUM(BN2,BQ2,BT2)</f>
        <v>0.11999999999999998</v>
      </c>
      <c r="BW2" s="226"/>
      <c r="BX2" s="17"/>
      <c r="BY2" s="96" t="s">
        <v>26</v>
      </c>
      <c r="BZ2" s="19">
        <v>0.1</v>
      </c>
      <c r="CA2" s="132">
        <v>0.06</v>
      </c>
      <c r="CB2" s="96" t="s">
        <v>26</v>
      </c>
      <c r="CC2" s="19">
        <v>0.1</v>
      </c>
      <c r="CD2" s="133">
        <v>0.03</v>
      </c>
      <c r="CE2" s="96" t="s">
        <v>26</v>
      </c>
      <c r="CF2" s="19">
        <v>0.1</v>
      </c>
      <c r="CG2" s="133">
        <v>1.0000000000000002E-2</v>
      </c>
      <c r="CH2" s="96" t="s">
        <v>26</v>
      </c>
      <c r="CI2" s="133">
        <f>SUM(CA2,CD2,CG2)</f>
        <v>0.1</v>
      </c>
      <c r="CJ2" s="218"/>
      <c r="CK2" s="20" t="s">
        <v>26</v>
      </c>
      <c r="CL2" s="19">
        <v>0.12</v>
      </c>
      <c r="CM2" s="132">
        <v>7.1999999999999995E-2</v>
      </c>
      <c r="CN2" s="20" t="s">
        <v>26</v>
      </c>
      <c r="CO2" s="19">
        <v>0.12</v>
      </c>
      <c r="CP2" s="133">
        <v>3.5999999999999997E-2</v>
      </c>
      <c r="CQ2" s="20" t="s">
        <v>26</v>
      </c>
      <c r="CR2" s="19">
        <v>0.12</v>
      </c>
      <c r="CS2" s="133">
        <v>1.2E-2</v>
      </c>
      <c r="CT2" s="20" t="s">
        <v>26</v>
      </c>
      <c r="CU2" s="133">
        <f>SUM(CM2,CP2,CS2)</f>
        <v>0.11999999999999998</v>
      </c>
      <c r="CV2" s="216"/>
      <c r="CW2" s="20" t="s">
        <v>26</v>
      </c>
      <c r="CX2" s="85">
        <v>0.14000000000000001</v>
      </c>
      <c r="CY2" s="132">
        <v>8.4000000000000005E-2</v>
      </c>
      <c r="CZ2" s="20" t="s">
        <v>26</v>
      </c>
      <c r="DA2" s="85">
        <v>0.14000000000000001</v>
      </c>
      <c r="DB2" s="133">
        <v>4.2000000000000003E-2</v>
      </c>
      <c r="DC2" s="20" t="s">
        <v>26</v>
      </c>
      <c r="DD2" s="85">
        <v>0.2</v>
      </c>
      <c r="DE2" s="133">
        <v>2.0000000000000004E-2</v>
      </c>
      <c r="DF2" s="20" t="s">
        <v>26</v>
      </c>
      <c r="DG2" s="133">
        <f>SUM(CY2,DB2,DE2)</f>
        <v>0.14600000000000002</v>
      </c>
    </row>
    <row r="3" spans="2:111" x14ac:dyDescent="0.3">
      <c r="B3" s="15"/>
      <c r="C3" s="21" t="s">
        <v>25</v>
      </c>
      <c r="D3" s="22">
        <v>0.06</v>
      </c>
      <c r="E3" s="132">
        <v>3.5999999999999997E-2</v>
      </c>
      <c r="F3" s="21" t="s">
        <v>25</v>
      </c>
      <c r="G3" s="22">
        <v>0.06</v>
      </c>
      <c r="H3" s="133">
        <v>1.7999999999999999E-2</v>
      </c>
      <c r="I3" s="21" t="s">
        <v>25</v>
      </c>
      <c r="J3" s="22">
        <v>0.06</v>
      </c>
      <c r="K3" s="133">
        <v>6.0000000000000001E-3</v>
      </c>
      <c r="L3" s="21" t="s">
        <v>25</v>
      </c>
      <c r="M3" s="133">
        <f t="shared" ref="M3:M9" si="0">SUM(E3,H3,K3)</f>
        <v>5.9999999999999991E-2</v>
      </c>
      <c r="N3" s="216"/>
      <c r="O3" s="23" t="s">
        <v>25</v>
      </c>
      <c r="P3" s="22">
        <v>0.08</v>
      </c>
      <c r="Q3" s="132">
        <v>4.8000000000000001E-2</v>
      </c>
      <c r="R3" s="23" t="s">
        <v>25</v>
      </c>
      <c r="S3" s="22">
        <v>0.08</v>
      </c>
      <c r="T3" s="133">
        <v>2.4E-2</v>
      </c>
      <c r="U3" s="23" t="s">
        <v>25</v>
      </c>
      <c r="V3" s="22">
        <v>0.08</v>
      </c>
      <c r="W3" s="133">
        <v>8.0000000000000002E-3</v>
      </c>
      <c r="X3" s="23" t="s">
        <v>25</v>
      </c>
      <c r="Y3" s="133">
        <f t="shared" ref="Y3:Y31" si="1">SUM(Q3,T3,W3)</f>
        <v>8.0000000000000016E-2</v>
      </c>
      <c r="Z3" s="218"/>
      <c r="AA3" s="23" t="s">
        <v>25</v>
      </c>
      <c r="AB3" s="22">
        <v>0.1</v>
      </c>
      <c r="AC3" s="236">
        <v>0.06</v>
      </c>
      <c r="AD3" s="23" t="s">
        <v>25</v>
      </c>
      <c r="AE3" s="22">
        <v>0.1</v>
      </c>
      <c r="AF3" s="236">
        <v>0.03</v>
      </c>
      <c r="AG3" s="23" t="s">
        <v>25</v>
      </c>
      <c r="AH3" s="22">
        <v>0.1</v>
      </c>
      <c r="AI3" s="236">
        <v>1.0000000000000002E-2</v>
      </c>
      <c r="AJ3" s="23" t="s">
        <v>25</v>
      </c>
      <c r="AK3" s="236">
        <f t="shared" ref="AK3:AK29" si="2">SUM(AC3,AF3,AI3)</f>
        <v>0.1</v>
      </c>
      <c r="AL3" s="226"/>
      <c r="AM3" s="15"/>
      <c r="AN3" s="21" t="s">
        <v>25</v>
      </c>
      <c r="AO3" s="22">
        <v>0.08</v>
      </c>
      <c r="AP3" s="132">
        <v>4.8000000000000001E-2</v>
      </c>
      <c r="AQ3" s="21" t="s">
        <v>25</v>
      </c>
      <c r="AR3" s="22">
        <v>0.08</v>
      </c>
      <c r="AS3" s="133">
        <v>2.4E-2</v>
      </c>
      <c r="AT3" s="21" t="s">
        <v>25</v>
      </c>
      <c r="AU3" s="22">
        <v>0.08</v>
      </c>
      <c r="AV3" s="133">
        <v>8.0000000000000002E-3</v>
      </c>
      <c r="AW3" s="21" t="s">
        <v>25</v>
      </c>
      <c r="AX3" s="133">
        <f t="shared" ref="AX3:AX22" si="3">SUM(AP3,AS3,AV3)</f>
        <v>8.0000000000000016E-2</v>
      </c>
      <c r="AY3" s="218"/>
      <c r="AZ3" s="23" t="s">
        <v>25</v>
      </c>
      <c r="BA3" s="22">
        <v>0.1</v>
      </c>
      <c r="BB3" s="132">
        <v>0.06</v>
      </c>
      <c r="BC3" s="23" t="s">
        <v>25</v>
      </c>
      <c r="BD3" s="22">
        <v>0.1</v>
      </c>
      <c r="BE3" s="133">
        <v>0.03</v>
      </c>
      <c r="BF3" s="23" t="s">
        <v>25</v>
      </c>
      <c r="BG3" s="22">
        <v>0.1</v>
      </c>
      <c r="BH3" s="133">
        <v>1.0000000000000002E-2</v>
      </c>
      <c r="BI3" s="23" t="s">
        <v>25</v>
      </c>
      <c r="BJ3" s="133">
        <f t="shared" ref="BJ3:BJ38" si="4">SUM(BB3,BE3,BH3)</f>
        <v>0.1</v>
      </c>
      <c r="BK3" s="216"/>
      <c r="BL3" s="23" t="s">
        <v>25</v>
      </c>
      <c r="BM3" s="22">
        <v>0.12</v>
      </c>
      <c r="BN3" s="132">
        <v>7.1999999999999995E-2</v>
      </c>
      <c r="BO3" s="23" t="s">
        <v>25</v>
      </c>
      <c r="BP3" s="22">
        <v>0.12</v>
      </c>
      <c r="BQ3" s="133">
        <v>3.5999999999999997E-2</v>
      </c>
      <c r="BR3" s="23" t="s">
        <v>25</v>
      </c>
      <c r="BS3" s="22">
        <v>0.12</v>
      </c>
      <c r="BT3" s="133">
        <v>1.2E-2</v>
      </c>
      <c r="BU3" s="23" t="s">
        <v>25</v>
      </c>
      <c r="BV3" s="133">
        <f t="shared" ref="BV3:BV44" si="5">SUM(BN3,BQ3,BT3)</f>
        <v>0.11999999999999998</v>
      </c>
      <c r="BW3" s="226"/>
      <c r="BX3" s="15"/>
      <c r="BY3" s="97" t="s">
        <v>25</v>
      </c>
      <c r="BZ3" s="22">
        <v>0.1</v>
      </c>
      <c r="CA3" s="132">
        <v>0.06</v>
      </c>
      <c r="CB3" s="97" t="s">
        <v>25</v>
      </c>
      <c r="CC3" s="22">
        <v>0.1</v>
      </c>
      <c r="CD3" s="133">
        <v>0.03</v>
      </c>
      <c r="CE3" s="97" t="s">
        <v>25</v>
      </c>
      <c r="CF3" s="22">
        <v>0.1</v>
      </c>
      <c r="CG3" s="133">
        <v>1.0000000000000002E-2</v>
      </c>
      <c r="CH3" s="97" t="s">
        <v>25</v>
      </c>
      <c r="CI3" s="133">
        <f t="shared" ref="CI3:CI25" si="6">SUM(CA3,CD3,CG3)</f>
        <v>0.1</v>
      </c>
      <c r="CJ3" s="218"/>
      <c r="CK3" s="23" t="s">
        <v>25</v>
      </c>
      <c r="CL3" s="22">
        <v>0.12</v>
      </c>
      <c r="CM3" s="132">
        <v>7.1999999999999995E-2</v>
      </c>
      <c r="CN3" s="23" t="s">
        <v>25</v>
      </c>
      <c r="CO3" s="22">
        <v>0.12</v>
      </c>
      <c r="CP3" s="133">
        <v>3.5999999999999997E-2</v>
      </c>
      <c r="CQ3" s="23" t="s">
        <v>25</v>
      </c>
      <c r="CR3" s="22">
        <v>0.12</v>
      </c>
      <c r="CS3" s="133">
        <v>1.2E-2</v>
      </c>
      <c r="CT3" s="23" t="s">
        <v>25</v>
      </c>
      <c r="CU3" s="133">
        <f t="shared" ref="CU3:CU47" si="7">SUM(CM3,CP3,CS3)</f>
        <v>0.11999999999999998</v>
      </c>
      <c r="CV3" s="216"/>
      <c r="CW3" s="23" t="s">
        <v>25</v>
      </c>
      <c r="CX3" s="22">
        <v>0.14000000000000001</v>
      </c>
      <c r="CY3" s="236">
        <v>8.4000000000000005E-2</v>
      </c>
      <c r="CZ3" s="23" t="s">
        <v>25</v>
      </c>
      <c r="DA3" s="22">
        <v>0.14000000000000001</v>
      </c>
      <c r="DB3" s="236">
        <v>4.2000000000000003E-2</v>
      </c>
      <c r="DC3" s="23" t="s">
        <v>25</v>
      </c>
      <c r="DD3" s="22">
        <v>0.2</v>
      </c>
      <c r="DE3" s="236">
        <v>2.0000000000000004E-2</v>
      </c>
      <c r="DF3" s="23" t="s">
        <v>25</v>
      </c>
      <c r="DG3" s="236">
        <f t="shared" ref="DG3:DG49" si="8">SUM(CY3,DB3,DE3)</f>
        <v>0.14600000000000002</v>
      </c>
    </row>
    <row r="4" spans="2:111" x14ac:dyDescent="0.3">
      <c r="B4" s="15"/>
      <c r="C4" s="31" t="s">
        <v>38</v>
      </c>
      <c r="D4" s="32">
        <v>0.15</v>
      </c>
      <c r="E4" s="132">
        <v>0.09</v>
      </c>
      <c r="F4" s="31" t="s">
        <v>38</v>
      </c>
      <c r="G4" s="32">
        <v>0.11</v>
      </c>
      <c r="H4" s="133">
        <v>3.3000000000000002E-2</v>
      </c>
      <c r="I4" s="31" t="s">
        <v>38</v>
      </c>
      <c r="J4" s="32">
        <v>0.1</v>
      </c>
      <c r="K4" s="133">
        <v>1.0000000000000002E-2</v>
      </c>
      <c r="L4" s="31" t="s">
        <v>38</v>
      </c>
      <c r="M4" s="133">
        <f t="shared" si="0"/>
        <v>0.13300000000000001</v>
      </c>
      <c r="N4" s="216"/>
      <c r="O4" s="33" t="s">
        <v>8</v>
      </c>
      <c r="P4" s="32">
        <v>0.1</v>
      </c>
      <c r="Q4" s="132">
        <v>0.06</v>
      </c>
      <c r="R4" s="33" t="s">
        <v>8</v>
      </c>
      <c r="S4" s="32">
        <v>0.05</v>
      </c>
      <c r="T4" s="133">
        <v>1.4999999999999999E-2</v>
      </c>
      <c r="U4" s="33" t="s">
        <v>8</v>
      </c>
      <c r="V4" s="32">
        <v>0.05</v>
      </c>
      <c r="W4" s="133">
        <v>5.000000000000001E-3</v>
      </c>
      <c r="X4" s="33" t="s">
        <v>8</v>
      </c>
      <c r="Y4" s="133">
        <f t="shared" si="1"/>
        <v>0.08</v>
      </c>
      <c r="Z4" s="218"/>
      <c r="AA4" s="33" t="s">
        <v>9</v>
      </c>
      <c r="AB4" s="32">
        <v>0.04</v>
      </c>
      <c r="AC4" s="236">
        <v>2.4E-2</v>
      </c>
      <c r="AD4" s="33" t="s">
        <v>9</v>
      </c>
      <c r="AE4" s="32">
        <v>0.04</v>
      </c>
      <c r="AF4" s="236">
        <v>1.2E-2</v>
      </c>
      <c r="AG4" s="33"/>
      <c r="AH4" s="32"/>
      <c r="AI4" s="236">
        <v>0</v>
      </c>
      <c r="AJ4" s="33" t="s">
        <v>9</v>
      </c>
      <c r="AK4" s="236">
        <f t="shared" si="2"/>
        <v>3.6000000000000004E-2</v>
      </c>
      <c r="AL4" s="226"/>
      <c r="AM4" s="15"/>
      <c r="AN4" s="31" t="s">
        <v>7</v>
      </c>
      <c r="AO4" s="32">
        <v>0.1</v>
      </c>
      <c r="AP4" s="132">
        <v>0.06</v>
      </c>
      <c r="AQ4" s="31" t="s">
        <v>7</v>
      </c>
      <c r="AR4" s="32">
        <v>0.1</v>
      </c>
      <c r="AS4" s="133">
        <v>0.03</v>
      </c>
      <c r="AT4" s="31" t="s">
        <v>7</v>
      </c>
      <c r="AU4" s="32">
        <v>0.1</v>
      </c>
      <c r="AV4" s="133">
        <v>1.0000000000000002E-2</v>
      </c>
      <c r="AW4" s="31" t="s">
        <v>7</v>
      </c>
      <c r="AX4" s="133">
        <f t="shared" si="3"/>
        <v>0.1</v>
      </c>
      <c r="AY4" s="218"/>
      <c r="AZ4" s="33" t="s">
        <v>9</v>
      </c>
      <c r="BA4" s="32">
        <v>0.06</v>
      </c>
      <c r="BB4" s="132">
        <v>3.5999999999999997E-2</v>
      </c>
      <c r="BC4" s="33" t="s">
        <v>9</v>
      </c>
      <c r="BD4" s="32">
        <v>0.06</v>
      </c>
      <c r="BE4" s="133">
        <v>1.7999999999999999E-2</v>
      </c>
      <c r="BF4" s="33"/>
      <c r="BG4" s="32"/>
      <c r="BH4" s="133">
        <v>0</v>
      </c>
      <c r="BI4" s="33" t="s">
        <v>9</v>
      </c>
      <c r="BJ4" s="133">
        <f t="shared" si="4"/>
        <v>5.3999999999999992E-2</v>
      </c>
      <c r="BK4" s="216"/>
      <c r="BL4" s="33" t="s">
        <v>85</v>
      </c>
      <c r="BM4" s="32">
        <v>0.04</v>
      </c>
      <c r="BN4" s="132">
        <v>2.4E-2</v>
      </c>
      <c r="BO4" s="33" t="s">
        <v>85</v>
      </c>
      <c r="BP4" s="32">
        <v>0.04</v>
      </c>
      <c r="BQ4" s="133">
        <v>1.2E-2</v>
      </c>
      <c r="BR4" s="33"/>
      <c r="BS4" s="32"/>
      <c r="BT4" s="133">
        <v>0</v>
      </c>
      <c r="BU4" s="33" t="s">
        <v>85</v>
      </c>
      <c r="BV4" s="133">
        <f t="shared" si="5"/>
        <v>3.6000000000000004E-2</v>
      </c>
      <c r="BW4" s="226"/>
      <c r="BX4" s="15"/>
      <c r="BY4" s="98" t="s">
        <v>41</v>
      </c>
      <c r="BZ4" s="32">
        <v>0.1</v>
      </c>
      <c r="CA4" s="132">
        <v>0.06</v>
      </c>
      <c r="CB4" s="98" t="s">
        <v>41</v>
      </c>
      <c r="CC4" s="32">
        <v>0.1</v>
      </c>
      <c r="CD4" s="133">
        <v>0.03</v>
      </c>
      <c r="CE4" s="98" t="s">
        <v>41</v>
      </c>
      <c r="CF4" s="32">
        <v>0.1</v>
      </c>
      <c r="CG4" s="133">
        <v>1.0000000000000002E-2</v>
      </c>
      <c r="CH4" s="98" t="s">
        <v>41</v>
      </c>
      <c r="CI4" s="133">
        <f t="shared" si="6"/>
        <v>0.1</v>
      </c>
      <c r="CJ4" s="218"/>
      <c r="CK4" s="33" t="s">
        <v>85</v>
      </c>
      <c r="CL4" s="32">
        <v>0.1</v>
      </c>
      <c r="CM4" s="132">
        <v>0.06</v>
      </c>
      <c r="CN4" s="33" t="s">
        <v>85</v>
      </c>
      <c r="CO4" s="32">
        <v>0.1</v>
      </c>
      <c r="CP4" s="133">
        <v>0.03</v>
      </c>
      <c r="CQ4" s="33"/>
      <c r="CR4" s="32"/>
      <c r="CS4" s="133">
        <v>0</v>
      </c>
      <c r="CT4" s="33" t="s">
        <v>85</v>
      </c>
      <c r="CU4" s="133">
        <f t="shared" si="7"/>
        <v>0.09</v>
      </c>
      <c r="CV4" s="216"/>
      <c r="CW4" s="33" t="s">
        <v>10</v>
      </c>
      <c r="CX4" s="32">
        <v>0.17979999999999999</v>
      </c>
      <c r="CY4" s="236">
        <v>0.10787999999999999</v>
      </c>
      <c r="CZ4" s="33" t="s">
        <v>10</v>
      </c>
      <c r="DA4" s="32">
        <v>0.15</v>
      </c>
      <c r="DB4" s="236">
        <v>4.4999999999999998E-2</v>
      </c>
      <c r="DC4" s="33"/>
      <c r="DD4" s="32"/>
      <c r="DE4" s="236">
        <v>0</v>
      </c>
      <c r="DF4" s="33" t="s">
        <v>10</v>
      </c>
      <c r="DG4" s="236">
        <f t="shared" si="8"/>
        <v>0.15287999999999999</v>
      </c>
    </row>
    <row r="5" spans="2:111" x14ac:dyDescent="0.3">
      <c r="B5" s="15"/>
      <c r="C5" s="31" t="s">
        <v>39</v>
      </c>
      <c r="D5" s="32">
        <v>0.15</v>
      </c>
      <c r="E5" s="132">
        <v>0.09</v>
      </c>
      <c r="F5" s="31" t="s">
        <v>39</v>
      </c>
      <c r="G5" s="32">
        <v>0.12</v>
      </c>
      <c r="H5" s="133">
        <v>3.5999999999999997E-2</v>
      </c>
      <c r="I5" s="31" t="s">
        <v>39</v>
      </c>
      <c r="J5" s="32">
        <v>0.1</v>
      </c>
      <c r="K5" s="133">
        <v>1.0000000000000002E-2</v>
      </c>
      <c r="L5" s="31" t="s">
        <v>39</v>
      </c>
      <c r="M5" s="133">
        <f t="shared" si="0"/>
        <v>0.13600000000000001</v>
      </c>
      <c r="N5" s="216"/>
      <c r="O5" s="33" t="s">
        <v>8</v>
      </c>
      <c r="P5" s="32">
        <v>0.1</v>
      </c>
      <c r="Q5" s="132">
        <v>0.06</v>
      </c>
      <c r="R5" s="33" t="s">
        <v>46</v>
      </c>
      <c r="S5" s="32">
        <v>0.05</v>
      </c>
      <c r="T5" s="133">
        <v>1.4999999999999999E-2</v>
      </c>
      <c r="U5" s="33" t="s">
        <v>46</v>
      </c>
      <c r="V5" s="32">
        <v>0.05</v>
      </c>
      <c r="W5" s="133">
        <v>5.000000000000001E-3</v>
      </c>
      <c r="X5" s="33" t="s">
        <v>46</v>
      </c>
      <c r="Y5" s="133">
        <f t="shared" si="1"/>
        <v>0.08</v>
      </c>
      <c r="Z5" s="218"/>
      <c r="AA5" s="33" t="s">
        <v>52</v>
      </c>
      <c r="AB5" s="32">
        <v>0.04</v>
      </c>
      <c r="AC5" s="236">
        <v>2.4E-2</v>
      </c>
      <c r="AD5" s="33" t="s">
        <v>52</v>
      </c>
      <c r="AE5" s="32">
        <v>0.03</v>
      </c>
      <c r="AF5" s="236">
        <v>8.9999999999999993E-3</v>
      </c>
      <c r="AG5" s="33" t="s">
        <v>52</v>
      </c>
      <c r="AH5" s="32">
        <v>0.03</v>
      </c>
      <c r="AI5" s="236">
        <v>3.0000000000000001E-3</v>
      </c>
      <c r="AJ5" s="33" t="s">
        <v>52</v>
      </c>
      <c r="AK5" s="236">
        <f t="shared" si="2"/>
        <v>3.6000000000000004E-2</v>
      </c>
      <c r="AL5" s="226"/>
      <c r="AM5" s="15"/>
      <c r="AN5" s="31" t="s">
        <v>40</v>
      </c>
      <c r="AO5" s="32">
        <v>0.1</v>
      </c>
      <c r="AP5" s="132">
        <v>0.06</v>
      </c>
      <c r="AQ5" s="31" t="s">
        <v>40</v>
      </c>
      <c r="AR5" s="32">
        <v>0.1</v>
      </c>
      <c r="AS5" s="133">
        <v>0.03</v>
      </c>
      <c r="AT5" s="31" t="s">
        <v>40</v>
      </c>
      <c r="AU5" s="32">
        <v>0.1</v>
      </c>
      <c r="AV5" s="133">
        <v>1.0000000000000002E-2</v>
      </c>
      <c r="AW5" s="31" t="s">
        <v>40</v>
      </c>
      <c r="AX5" s="133">
        <f t="shared" si="3"/>
        <v>0.1</v>
      </c>
      <c r="AY5" s="218"/>
      <c r="AZ5" s="33" t="s">
        <v>59</v>
      </c>
      <c r="BA5" s="32">
        <v>0.05</v>
      </c>
      <c r="BB5" s="132">
        <v>0.03</v>
      </c>
      <c r="BC5" s="33" t="s">
        <v>59</v>
      </c>
      <c r="BD5" s="32">
        <v>0.05</v>
      </c>
      <c r="BE5" s="133">
        <v>1.4999999999999999E-2</v>
      </c>
      <c r="BF5" s="33"/>
      <c r="BG5" s="32"/>
      <c r="BH5" s="133">
        <v>0</v>
      </c>
      <c r="BI5" s="33" t="s">
        <v>59</v>
      </c>
      <c r="BJ5" s="133">
        <f t="shared" si="4"/>
        <v>4.4999999999999998E-2</v>
      </c>
      <c r="BK5" s="216"/>
      <c r="BL5" s="33" t="s">
        <v>53</v>
      </c>
      <c r="BM5" s="32">
        <v>0.03</v>
      </c>
      <c r="BN5" s="132">
        <v>1.7999999999999999E-2</v>
      </c>
      <c r="BO5" s="33" t="s">
        <v>53</v>
      </c>
      <c r="BP5" s="32">
        <v>0.03</v>
      </c>
      <c r="BQ5" s="133">
        <v>8.9999999999999993E-3</v>
      </c>
      <c r="BR5" s="33"/>
      <c r="BS5" s="32"/>
      <c r="BT5" s="133">
        <v>0</v>
      </c>
      <c r="BU5" s="33" t="s">
        <v>53</v>
      </c>
      <c r="BV5" s="133">
        <f t="shared" si="5"/>
        <v>2.6999999999999996E-2</v>
      </c>
      <c r="BW5" s="226"/>
      <c r="BX5" s="15"/>
      <c r="BY5" s="98" t="s">
        <v>43</v>
      </c>
      <c r="BZ5" s="32">
        <v>0.1</v>
      </c>
      <c r="CA5" s="132">
        <v>0.06</v>
      </c>
      <c r="CB5" s="98" t="s">
        <v>43</v>
      </c>
      <c r="CC5" s="32">
        <v>0.1</v>
      </c>
      <c r="CD5" s="133">
        <v>0.03</v>
      </c>
      <c r="CE5" s="98" t="s">
        <v>43</v>
      </c>
      <c r="CF5" s="32">
        <v>0.1</v>
      </c>
      <c r="CG5" s="133">
        <v>1.0000000000000002E-2</v>
      </c>
      <c r="CH5" s="98" t="s">
        <v>43</v>
      </c>
      <c r="CI5" s="133">
        <f t="shared" si="6"/>
        <v>0.1</v>
      </c>
      <c r="CJ5" s="218"/>
      <c r="CK5" s="33" t="s">
        <v>86</v>
      </c>
      <c r="CL5" s="32">
        <v>0.1</v>
      </c>
      <c r="CM5" s="132">
        <v>0.06</v>
      </c>
      <c r="CN5" s="33" t="s">
        <v>86</v>
      </c>
      <c r="CO5" s="32">
        <v>0.08</v>
      </c>
      <c r="CP5" s="133">
        <v>2.4E-2</v>
      </c>
      <c r="CQ5" s="33"/>
      <c r="CR5" s="32"/>
      <c r="CS5" s="133">
        <v>0</v>
      </c>
      <c r="CT5" s="33" t="s">
        <v>86</v>
      </c>
      <c r="CU5" s="133">
        <f t="shared" si="7"/>
        <v>8.3999999999999991E-2</v>
      </c>
      <c r="CV5" s="216"/>
      <c r="CW5" s="49" t="s">
        <v>19</v>
      </c>
      <c r="CX5" s="86">
        <v>0.02</v>
      </c>
      <c r="CY5" s="236">
        <v>1.2E-2</v>
      </c>
      <c r="CZ5" s="33"/>
      <c r="DA5" s="32"/>
      <c r="DB5" s="236">
        <v>0</v>
      </c>
      <c r="DC5" s="33"/>
      <c r="DD5" s="32"/>
      <c r="DE5" s="236">
        <v>0</v>
      </c>
      <c r="DF5" s="49" t="s">
        <v>19</v>
      </c>
      <c r="DG5" s="236">
        <f t="shared" si="8"/>
        <v>1.2E-2</v>
      </c>
    </row>
    <row r="6" spans="2:111" x14ac:dyDescent="0.3">
      <c r="B6" s="15"/>
      <c r="C6" s="31" t="s">
        <v>6</v>
      </c>
      <c r="D6" s="32">
        <v>0.1</v>
      </c>
      <c r="E6" s="132">
        <v>0.06</v>
      </c>
      <c r="F6" s="31" t="s">
        <v>6</v>
      </c>
      <c r="G6" s="32">
        <v>0.1</v>
      </c>
      <c r="H6" s="133">
        <v>0.03</v>
      </c>
      <c r="I6" s="31" t="s">
        <v>6</v>
      </c>
      <c r="J6" s="32">
        <v>7.0000000000000007E-2</v>
      </c>
      <c r="K6" s="133">
        <v>7.000000000000001E-3</v>
      </c>
      <c r="L6" s="31" t="s">
        <v>6</v>
      </c>
      <c r="M6" s="133">
        <f t="shared" si="0"/>
        <v>9.7000000000000003E-2</v>
      </c>
      <c r="N6" s="216"/>
      <c r="O6" s="33" t="s">
        <v>47</v>
      </c>
      <c r="P6" s="32">
        <v>0.1</v>
      </c>
      <c r="Q6" s="132">
        <v>0.06</v>
      </c>
      <c r="R6" s="33" t="s">
        <v>47</v>
      </c>
      <c r="S6" s="32">
        <v>0.05</v>
      </c>
      <c r="T6" s="133">
        <v>1.4999999999999999E-2</v>
      </c>
      <c r="U6" s="33" t="s">
        <v>47</v>
      </c>
      <c r="V6" s="32">
        <v>0.05</v>
      </c>
      <c r="W6" s="133">
        <v>5.000000000000001E-3</v>
      </c>
      <c r="X6" s="33" t="s">
        <v>47</v>
      </c>
      <c r="Y6" s="133">
        <f t="shared" si="1"/>
        <v>0.08</v>
      </c>
      <c r="Z6" s="218"/>
      <c r="AA6" s="33" t="s">
        <v>53</v>
      </c>
      <c r="AB6" s="32">
        <v>0.03</v>
      </c>
      <c r="AC6" s="236">
        <v>1.7999999999999999E-2</v>
      </c>
      <c r="AD6" s="33" t="s">
        <v>53</v>
      </c>
      <c r="AE6" s="32">
        <v>0.03</v>
      </c>
      <c r="AF6" s="236">
        <v>8.9999999999999993E-3</v>
      </c>
      <c r="AG6" s="33" t="s">
        <v>53</v>
      </c>
      <c r="AH6" s="32">
        <v>0.03</v>
      </c>
      <c r="AI6" s="236">
        <v>3.0000000000000001E-3</v>
      </c>
      <c r="AJ6" s="33" t="s">
        <v>53</v>
      </c>
      <c r="AK6" s="236">
        <f t="shared" si="2"/>
        <v>2.9999999999999995E-2</v>
      </c>
      <c r="AL6" s="226"/>
      <c r="AM6" s="15"/>
      <c r="AN6" s="31" t="s">
        <v>41</v>
      </c>
      <c r="AO6" s="32">
        <v>0.09</v>
      </c>
      <c r="AP6" s="132">
        <v>5.3999999999999999E-2</v>
      </c>
      <c r="AQ6" s="31" t="s">
        <v>41</v>
      </c>
      <c r="AR6" s="32">
        <v>0.09</v>
      </c>
      <c r="AS6" s="133">
        <v>2.7E-2</v>
      </c>
      <c r="AT6" s="31" t="s">
        <v>41</v>
      </c>
      <c r="AU6" s="32">
        <v>0.09</v>
      </c>
      <c r="AV6" s="133">
        <v>8.9999999999999993E-3</v>
      </c>
      <c r="AW6" s="31" t="s">
        <v>41</v>
      </c>
      <c r="AX6" s="133">
        <f t="shared" si="3"/>
        <v>0.09</v>
      </c>
      <c r="AY6" s="218"/>
      <c r="AZ6" s="33" t="s">
        <v>92</v>
      </c>
      <c r="BA6" s="32">
        <v>0.04</v>
      </c>
      <c r="BB6" s="132">
        <v>2.4E-2</v>
      </c>
      <c r="BC6" s="33" t="s">
        <v>92</v>
      </c>
      <c r="BD6" s="32">
        <v>0.04</v>
      </c>
      <c r="BE6" s="133">
        <v>1.2E-2</v>
      </c>
      <c r="BF6" s="33"/>
      <c r="BG6" s="32"/>
      <c r="BH6" s="133">
        <v>0</v>
      </c>
      <c r="BI6" s="33" t="s">
        <v>92</v>
      </c>
      <c r="BJ6" s="133">
        <f t="shared" si="4"/>
        <v>3.6000000000000004E-2</v>
      </c>
      <c r="BK6" s="216"/>
      <c r="BL6" s="33" t="s">
        <v>10</v>
      </c>
      <c r="BM6" s="32">
        <v>0.03</v>
      </c>
      <c r="BN6" s="132">
        <v>1.7999999999999999E-2</v>
      </c>
      <c r="BO6" s="33" t="s">
        <v>10</v>
      </c>
      <c r="BP6" s="32">
        <v>0.03</v>
      </c>
      <c r="BQ6" s="133">
        <v>8.9999999999999993E-3</v>
      </c>
      <c r="BR6" s="33"/>
      <c r="BS6" s="32"/>
      <c r="BT6" s="133">
        <v>0</v>
      </c>
      <c r="BU6" s="33" t="s">
        <v>10</v>
      </c>
      <c r="BV6" s="133">
        <f t="shared" si="5"/>
        <v>2.6999999999999996E-2</v>
      </c>
      <c r="BW6" s="226"/>
      <c r="BX6" s="15"/>
      <c r="BY6" s="98" t="s">
        <v>44</v>
      </c>
      <c r="BZ6" s="32">
        <v>0.09</v>
      </c>
      <c r="CA6" s="132">
        <v>5.3999999999999999E-2</v>
      </c>
      <c r="CB6" s="98" t="s">
        <v>44</v>
      </c>
      <c r="CC6" s="32">
        <v>0.09</v>
      </c>
      <c r="CD6" s="133">
        <v>2.7E-2</v>
      </c>
      <c r="CE6" s="98" t="s">
        <v>44</v>
      </c>
      <c r="CF6" s="32">
        <v>0.09</v>
      </c>
      <c r="CG6" s="133">
        <v>8.9999999999999993E-3</v>
      </c>
      <c r="CH6" s="98" t="s">
        <v>44</v>
      </c>
      <c r="CI6" s="133">
        <f t="shared" si="6"/>
        <v>0.09</v>
      </c>
      <c r="CJ6" s="218"/>
      <c r="CK6" s="33" t="s">
        <v>10</v>
      </c>
      <c r="CL6" s="32">
        <v>0.1</v>
      </c>
      <c r="CM6" s="132">
        <v>0.06</v>
      </c>
      <c r="CN6" s="33" t="s">
        <v>10</v>
      </c>
      <c r="CO6" s="32">
        <v>7.0000000000000007E-2</v>
      </c>
      <c r="CP6" s="133">
        <v>2.1000000000000001E-2</v>
      </c>
      <c r="CQ6" s="33"/>
      <c r="CR6" s="32"/>
      <c r="CS6" s="133">
        <v>0</v>
      </c>
      <c r="CT6" s="33" t="s">
        <v>10</v>
      </c>
      <c r="CU6" s="133">
        <f t="shared" si="7"/>
        <v>8.1000000000000003E-2</v>
      </c>
      <c r="CV6" s="216"/>
      <c r="CW6" s="51" t="s">
        <v>87</v>
      </c>
      <c r="CX6" s="87">
        <v>0.02</v>
      </c>
      <c r="CY6" s="236">
        <v>1.2E-2</v>
      </c>
      <c r="CZ6" s="51" t="s">
        <v>87</v>
      </c>
      <c r="DA6" s="87">
        <v>0.02</v>
      </c>
      <c r="DB6" s="236">
        <v>6.0000000000000001E-3</v>
      </c>
      <c r="DC6" s="51" t="s">
        <v>87</v>
      </c>
      <c r="DD6" s="87">
        <v>0.15198999999999999</v>
      </c>
      <c r="DE6" s="236">
        <v>1.5198999999999999E-2</v>
      </c>
      <c r="DF6" s="51" t="s">
        <v>87</v>
      </c>
      <c r="DG6" s="236">
        <f t="shared" si="8"/>
        <v>3.3198999999999999E-2</v>
      </c>
    </row>
    <row r="7" spans="2:111" x14ac:dyDescent="0.3">
      <c r="B7" s="15"/>
      <c r="C7" s="31" t="s">
        <v>40</v>
      </c>
      <c r="D7" s="32">
        <v>0.1</v>
      </c>
      <c r="E7" s="132">
        <v>0.06</v>
      </c>
      <c r="F7" s="31" t="s">
        <v>40</v>
      </c>
      <c r="G7" s="32">
        <v>0.08</v>
      </c>
      <c r="H7" s="133">
        <v>2.4E-2</v>
      </c>
      <c r="I7" s="31" t="s">
        <v>40</v>
      </c>
      <c r="J7" s="32">
        <v>7.0000000000000007E-2</v>
      </c>
      <c r="K7" s="133">
        <v>7.000000000000001E-3</v>
      </c>
      <c r="L7" s="31" t="s">
        <v>40</v>
      </c>
      <c r="M7" s="133">
        <f t="shared" si="0"/>
        <v>9.0999999999999998E-2</v>
      </c>
      <c r="N7" s="216"/>
      <c r="O7" s="33" t="s">
        <v>48</v>
      </c>
      <c r="P7" s="32">
        <v>0.1</v>
      </c>
      <c r="Q7" s="132">
        <v>0.06</v>
      </c>
      <c r="R7" s="33" t="s">
        <v>48</v>
      </c>
      <c r="S7" s="32">
        <v>0.04</v>
      </c>
      <c r="T7" s="133">
        <v>1.2E-2</v>
      </c>
      <c r="U7" s="33" t="s">
        <v>48</v>
      </c>
      <c r="V7" s="32">
        <v>0.04</v>
      </c>
      <c r="W7" s="133">
        <v>4.0000000000000001E-3</v>
      </c>
      <c r="X7" s="33" t="s">
        <v>48</v>
      </c>
      <c r="Y7" s="133">
        <f t="shared" si="1"/>
        <v>7.5999999999999998E-2</v>
      </c>
      <c r="Z7" s="218"/>
      <c r="AA7" s="49" t="s">
        <v>12</v>
      </c>
      <c r="AB7" s="50">
        <v>0.02</v>
      </c>
      <c r="AC7" s="236">
        <v>1.2E-2</v>
      </c>
      <c r="AD7" s="49" t="s">
        <v>12</v>
      </c>
      <c r="AE7" s="50">
        <v>0.02</v>
      </c>
      <c r="AF7" s="236">
        <v>6.0000000000000001E-3</v>
      </c>
      <c r="AG7" s="49" t="s">
        <v>12</v>
      </c>
      <c r="AH7" s="50">
        <v>0.02</v>
      </c>
      <c r="AI7" s="236">
        <v>2E-3</v>
      </c>
      <c r="AJ7" s="49" t="s">
        <v>12</v>
      </c>
      <c r="AK7" s="236">
        <f t="shared" si="2"/>
        <v>2.0000000000000004E-2</v>
      </c>
      <c r="AL7" s="226"/>
      <c r="AM7" s="15"/>
      <c r="AN7" s="31" t="s">
        <v>43</v>
      </c>
      <c r="AO7" s="32">
        <v>0.09</v>
      </c>
      <c r="AP7" s="132">
        <v>5.3999999999999999E-2</v>
      </c>
      <c r="AQ7" s="31" t="s">
        <v>43</v>
      </c>
      <c r="AR7" s="32">
        <v>0.09</v>
      </c>
      <c r="AS7" s="133">
        <v>2.7E-2</v>
      </c>
      <c r="AT7" s="31" t="s">
        <v>43</v>
      </c>
      <c r="AU7" s="32">
        <v>0.09</v>
      </c>
      <c r="AV7" s="133">
        <v>8.9999999999999993E-3</v>
      </c>
      <c r="AW7" s="31" t="s">
        <v>43</v>
      </c>
      <c r="AX7" s="133">
        <f t="shared" si="3"/>
        <v>0.09</v>
      </c>
      <c r="AY7" s="218"/>
      <c r="AZ7" s="33" t="s">
        <v>60</v>
      </c>
      <c r="BA7" s="32">
        <v>0.04</v>
      </c>
      <c r="BB7" s="132">
        <v>2.4E-2</v>
      </c>
      <c r="BC7" s="33" t="s">
        <v>60</v>
      </c>
      <c r="BD7" s="32">
        <v>0.04</v>
      </c>
      <c r="BE7" s="133">
        <v>1.2E-2</v>
      </c>
      <c r="BF7" s="33"/>
      <c r="BG7" s="32"/>
      <c r="BH7" s="133">
        <v>0</v>
      </c>
      <c r="BI7" s="33" t="s">
        <v>60</v>
      </c>
      <c r="BJ7" s="133">
        <f t="shared" si="4"/>
        <v>3.6000000000000004E-2</v>
      </c>
      <c r="BK7" s="216"/>
      <c r="BL7" s="49" t="s">
        <v>14</v>
      </c>
      <c r="BM7" s="86">
        <v>0.02</v>
      </c>
      <c r="BN7" s="132">
        <v>1.2E-2</v>
      </c>
      <c r="BO7" s="49" t="s">
        <v>14</v>
      </c>
      <c r="BP7" s="86">
        <v>0.02</v>
      </c>
      <c r="BQ7" s="133">
        <v>6.0000000000000001E-3</v>
      </c>
      <c r="BR7" s="49"/>
      <c r="BS7" s="86"/>
      <c r="BT7" s="133">
        <v>0</v>
      </c>
      <c r="BU7" s="49" t="s">
        <v>14</v>
      </c>
      <c r="BV7" s="133">
        <f t="shared" si="5"/>
        <v>1.8000000000000002E-2</v>
      </c>
      <c r="BW7" s="226"/>
      <c r="BX7" s="15"/>
      <c r="BY7" s="98" t="s">
        <v>8</v>
      </c>
      <c r="BZ7" s="32">
        <v>0.09</v>
      </c>
      <c r="CA7" s="132">
        <v>5.3999999999999999E-2</v>
      </c>
      <c r="CB7" s="98" t="s">
        <v>8</v>
      </c>
      <c r="CC7" s="32">
        <v>0.09</v>
      </c>
      <c r="CD7" s="133">
        <v>2.7E-2</v>
      </c>
      <c r="CE7" s="98" t="s">
        <v>8</v>
      </c>
      <c r="CF7" s="32">
        <v>0.09</v>
      </c>
      <c r="CG7" s="133">
        <v>8.9999999999999993E-3</v>
      </c>
      <c r="CH7" s="98" t="s">
        <v>8</v>
      </c>
      <c r="CI7" s="133">
        <f t="shared" si="6"/>
        <v>0.09</v>
      </c>
      <c r="CJ7" s="218"/>
      <c r="CK7" s="49" t="s">
        <v>19</v>
      </c>
      <c r="CL7" s="50">
        <v>0.02</v>
      </c>
      <c r="CM7" s="132">
        <v>1.2E-2</v>
      </c>
      <c r="CN7" s="49" t="s">
        <v>19</v>
      </c>
      <c r="CO7" s="50">
        <v>0.05</v>
      </c>
      <c r="CP7" s="133">
        <v>1.4999999999999999E-2</v>
      </c>
      <c r="CQ7" s="49" t="s">
        <v>19</v>
      </c>
      <c r="CR7" s="50">
        <v>0.1</v>
      </c>
      <c r="CS7" s="133">
        <v>1.0000000000000002E-2</v>
      </c>
      <c r="CT7" s="49" t="s">
        <v>19</v>
      </c>
      <c r="CU7" s="133">
        <f t="shared" si="7"/>
        <v>3.7000000000000005E-2</v>
      </c>
      <c r="CV7" s="216"/>
      <c r="CW7" s="40" t="s">
        <v>111</v>
      </c>
      <c r="CX7" s="39">
        <v>0.03</v>
      </c>
      <c r="CY7" s="236">
        <v>1.7999999999999999E-2</v>
      </c>
      <c r="CZ7" s="49"/>
      <c r="DA7" s="86"/>
      <c r="DB7" s="236">
        <v>0</v>
      </c>
      <c r="DC7" s="49"/>
      <c r="DD7" s="86"/>
      <c r="DE7" s="236">
        <v>0</v>
      </c>
      <c r="DF7" s="40" t="s">
        <v>111</v>
      </c>
      <c r="DG7" s="236">
        <f t="shared" si="8"/>
        <v>1.7999999999999999E-2</v>
      </c>
    </row>
    <row r="8" spans="2:111" x14ac:dyDescent="0.3">
      <c r="B8" s="15"/>
      <c r="C8" s="31" t="s">
        <v>41</v>
      </c>
      <c r="D8" s="32">
        <v>0.08</v>
      </c>
      <c r="E8" s="132">
        <v>4.8000000000000001E-2</v>
      </c>
      <c r="F8" s="31" t="s">
        <v>41</v>
      </c>
      <c r="G8" s="32">
        <v>0.06</v>
      </c>
      <c r="H8" s="133">
        <v>1.7999999999999999E-2</v>
      </c>
      <c r="I8" s="31" t="s">
        <v>41</v>
      </c>
      <c r="J8" s="32">
        <v>7.0000000000000007E-2</v>
      </c>
      <c r="K8" s="133">
        <v>7.000000000000001E-3</v>
      </c>
      <c r="L8" s="31" t="s">
        <v>41</v>
      </c>
      <c r="M8" s="133">
        <f t="shared" si="0"/>
        <v>7.3000000000000009E-2</v>
      </c>
      <c r="N8" s="216"/>
      <c r="O8" s="33" t="s">
        <v>49</v>
      </c>
      <c r="P8" s="32">
        <v>7.0000000000000007E-2</v>
      </c>
      <c r="Q8" s="132">
        <v>4.2000000000000003E-2</v>
      </c>
      <c r="R8" s="33" t="s">
        <v>49</v>
      </c>
      <c r="S8" s="32">
        <v>0.03</v>
      </c>
      <c r="T8" s="133">
        <v>8.9999999999999993E-3</v>
      </c>
      <c r="U8" s="33" t="s">
        <v>49</v>
      </c>
      <c r="V8" s="32">
        <v>0.03</v>
      </c>
      <c r="W8" s="133">
        <v>3.0000000000000001E-3</v>
      </c>
      <c r="X8" s="33" t="s">
        <v>49</v>
      </c>
      <c r="Y8" s="133">
        <f t="shared" si="1"/>
        <v>5.4000000000000006E-2</v>
      </c>
      <c r="Z8" s="218"/>
      <c r="AA8" s="53" t="s">
        <v>64</v>
      </c>
      <c r="AB8" s="90">
        <v>0.02</v>
      </c>
      <c r="AC8" s="236">
        <v>1.2E-2</v>
      </c>
      <c r="AD8" s="53" t="s">
        <v>64</v>
      </c>
      <c r="AE8" s="90">
        <v>0.02</v>
      </c>
      <c r="AF8" s="236">
        <v>6.0000000000000001E-3</v>
      </c>
      <c r="AG8" s="53" t="s">
        <v>64</v>
      </c>
      <c r="AH8" s="90">
        <v>0.01</v>
      </c>
      <c r="AI8" s="236">
        <v>1E-3</v>
      </c>
      <c r="AJ8" s="53" t="s">
        <v>64</v>
      </c>
      <c r="AK8" s="236">
        <f t="shared" si="2"/>
        <v>1.9000000000000003E-2</v>
      </c>
      <c r="AL8" s="226"/>
      <c r="AM8" s="15"/>
      <c r="AN8" s="31" t="s">
        <v>44</v>
      </c>
      <c r="AO8" s="32">
        <v>0.06</v>
      </c>
      <c r="AP8" s="132">
        <v>3.5999999999999997E-2</v>
      </c>
      <c r="AQ8" s="31" t="s">
        <v>44</v>
      </c>
      <c r="AR8" s="32">
        <v>0.06</v>
      </c>
      <c r="AS8" s="133">
        <v>1.7999999999999999E-2</v>
      </c>
      <c r="AT8" s="31" t="s">
        <v>44</v>
      </c>
      <c r="AU8" s="32">
        <v>0.06</v>
      </c>
      <c r="AV8" s="133">
        <v>6.0000000000000001E-3</v>
      </c>
      <c r="AW8" s="31" t="s">
        <v>44</v>
      </c>
      <c r="AX8" s="133">
        <f t="shared" si="3"/>
        <v>5.9999999999999991E-2</v>
      </c>
      <c r="AY8" s="218"/>
      <c r="AZ8" s="33" t="s">
        <v>61</v>
      </c>
      <c r="BA8" s="32">
        <v>0.03</v>
      </c>
      <c r="BB8" s="132">
        <v>1.7999999999999999E-2</v>
      </c>
      <c r="BC8" s="33" t="s">
        <v>61</v>
      </c>
      <c r="BD8" s="32">
        <v>0.03</v>
      </c>
      <c r="BE8" s="133">
        <v>8.9999999999999993E-3</v>
      </c>
      <c r="BF8" s="33"/>
      <c r="BG8" s="32"/>
      <c r="BH8" s="133">
        <v>0</v>
      </c>
      <c r="BI8" s="33" t="s">
        <v>61</v>
      </c>
      <c r="BJ8" s="133">
        <f t="shared" si="4"/>
        <v>2.6999999999999996E-2</v>
      </c>
      <c r="BK8" s="216"/>
      <c r="BL8" s="51" t="s">
        <v>93</v>
      </c>
      <c r="BM8" s="87">
        <v>0.02</v>
      </c>
      <c r="BN8" s="132">
        <v>1.2E-2</v>
      </c>
      <c r="BO8" s="51" t="s">
        <v>93</v>
      </c>
      <c r="BP8" s="87">
        <v>0.02</v>
      </c>
      <c r="BQ8" s="133">
        <v>6.0000000000000001E-3</v>
      </c>
      <c r="BR8" s="51" t="s">
        <v>93</v>
      </c>
      <c r="BS8" s="87">
        <v>0.02</v>
      </c>
      <c r="BT8" s="133">
        <v>2E-3</v>
      </c>
      <c r="BU8" s="51" t="s">
        <v>93</v>
      </c>
      <c r="BV8" s="133">
        <f t="shared" si="5"/>
        <v>2.0000000000000004E-2</v>
      </c>
      <c r="BW8" s="226"/>
      <c r="BX8" s="15"/>
      <c r="BY8" s="98" t="s">
        <v>48</v>
      </c>
      <c r="BZ8" s="32">
        <v>0.06</v>
      </c>
      <c r="CA8" s="132">
        <v>3.5999999999999997E-2</v>
      </c>
      <c r="CB8" s="98" t="s">
        <v>48</v>
      </c>
      <c r="CC8" s="32">
        <v>0.06</v>
      </c>
      <c r="CD8" s="133">
        <v>1.7999999999999999E-2</v>
      </c>
      <c r="CE8" s="98" t="s">
        <v>48</v>
      </c>
      <c r="CF8" s="32">
        <v>0.06</v>
      </c>
      <c r="CG8" s="133">
        <v>6.0000000000000001E-3</v>
      </c>
      <c r="CH8" s="98" t="s">
        <v>48</v>
      </c>
      <c r="CI8" s="133">
        <f t="shared" si="6"/>
        <v>5.9999999999999991E-2</v>
      </c>
      <c r="CJ8" s="218"/>
      <c r="CK8" s="40" t="s">
        <v>110</v>
      </c>
      <c r="CL8" s="39">
        <v>3.2939999999999997E-2</v>
      </c>
      <c r="CM8" s="132">
        <v>1.9763999999999997E-2</v>
      </c>
      <c r="CN8" s="40"/>
      <c r="CO8" s="39"/>
      <c r="CP8" s="133"/>
      <c r="CQ8" s="40"/>
      <c r="CR8" s="39"/>
      <c r="CS8" s="133">
        <v>0</v>
      </c>
      <c r="CT8" s="40" t="s">
        <v>110</v>
      </c>
      <c r="CU8" s="133">
        <f t="shared" si="7"/>
        <v>1.9763999999999997E-2</v>
      </c>
      <c r="CV8" s="216"/>
      <c r="CW8" s="41" t="s">
        <v>113</v>
      </c>
      <c r="CX8" s="42">
        <v>0.03</v>
      </c>
      <c r="CY8" s="236">
        <v>1.7999999999999999E-2</v>
      </c>
      <c r="CZ8" s="237"/>
      <c r="DA8" s="237"/>
      <c r="DB8" s="237"/>
      <c r="DC8" s="237"/>
      <c r="DD8" s="237"/>
      <c r="DE8" s="237"/>
      <c r="DF8" s="41" t="s">
        <v>113</v>
      </c>
      <c r="DG8" s="236">
        <f t="shared" si="8"/>
        <v>1.7999999999999999E-2</v>
      </c>
    </row>
    <row r="9" spans="2:111" x14ac:dyDescent="0.3">
      <c r="B9" s="15"/>
      <c r="C9" s="31" t="s">
        <v>42</v>
      </c>
      <c r="D9" s="32">
        <v>0.02</v>
      </c>
      <c r="E9" s="132">
        <v>1.2E-2</v>
      </c>
      <c r="F9" s="31" t="s">
        <v>42</v>
      </c>
      <c r="G9" s="32">
        <v>0.04</v>
      </c>
      <c r="H9" s="133">
        <v>1.2E-2</v>
      </c>
      <c r="I9" s="31" t="s">
        <v>42</v>
      </c>
      <c r="J9" s="32">
        <v>0.03</v>
      </c>
      <c r="K9" s="133">
        <v>3.0000000000000001E-3</v>
      </c>
      <c r="L9" s="31" t="s">
        <v>42</v>
      </c>
      <c r="M9" s="133">
        <f t="shared" si="0"/>
        <v>2.7E-2</v>
      </c>
      <c r="N9" s="216"/>
      <c r="O9" s="33" t="s">
        <v>9</v>
      </c>
      <c r="P9" s="32">
        <v>0.02</v>
      </c>
      <c r="Q9" s="132">
        <v>1.2E-2</v>
      </c>
      <c r="R9" s="33" t="s">
        <v>9</v>
      </c>
      <c r="S9" s="32">
        <v>0.03</v>
      </c>
      <c r="T9" s="133">
        <v>8.9999999999999993E-3</v>
      </c>
      <c r="U9" s="33" t="s">
        <v>9</v>
      </c>
      <c r="V9" s="32">
        <v>0.03</v>
      </c>
      <c r="W9" s="133">
        <v>3.0000000000000001E-3</v>
      </c>
      <c r="X9" s="33" t="s">
        <v>9</v>
      </c>
      <c r="Y9" s="133">
        <f t="shared" si="1"/>
        <v>2.3999999999999997E-2</v>
      </c>
      <c r="Z9" s="218"/>
      <c r="AA9" s="40" t="s">
        <v>109</v>
      </c>
      <c r="AB9" s="39">
        <v>0.02</v>
      </c>
      <c r="AC9" s="236">
        <v>1.2E-2</v>
      </c>
      <c r="AD9" s="40" t="s">
        <v>109</v>
      </c>
      <c r="AE9" s="39">
        <v>0.02</v>
      </c>
      <c r="AF9" s="236">
        <v>6.0000000000000001E-3</v>
      </c>
      <c r="AG9" s="48"/>
      <c r="AH9" s="47"/>
      <c r="AI9" s="236">
        <v>0</v>
      </c>
      <c r="AJ9" s="40" t="s">
        <v>109</v>
      </c>
      <c r="AK9" s="236">
        <f t="shared" si="2"/>
        <v>1.8000000000000002E-2</v>
      </c>
      <c r="AL9" s="226"/>
      <c r="AM9" s="15"/>
      <c r="AN9" s="31" t="s">
        <v>8</v>
      </c>
      <c r="AO9" s="32">
        <v>0.06</v>
      </c>
      <c r="AP9" s="132">
        <v>3.5999999999999997E-2</v>
      </c>
      <c r="AQ9" s="31" t="s">
        <v>8</v>
      </c>
      <c r="AR9" s="32">
        <v>0.06</v>
      </c>
      <c r="AS9" s="133">
        <v>1.7999999999999999E-2</v>
      </c>
      <c r="AT9" s="31" t="s">
        <v>8</v>
      </c>
      <c r="AU9" s="32">
        <v>0.06</v>
      </c>
      <c r="AV9" s="133">
        <v>6.0000000000000001E-3</v>
      </c>
      <c r="AW9" s="31" t="s">
        <v>8</v>
      </c>
      <c r="AX9" s="133">
        <f t="shared" si="3"/>
        <v>5.9999999999999991E-2</v>
      </c>
      <c r="AY9" s="218"/>
      <c r="AZ9" s="33" t="s">
        <v>85</v>
      </c>
      <c r="BA9" s="32">
        <v>0.03</v>
      </c>
      <c r="BB9" s="132">
        <v>1.7999999999999999E-2</v>
      </c>
      <c r="BC9" s="33" t="s">
        <v>85</v>
      </c>
      <c r="BD9" s="32">
        <v>0.03</v>
      </c>
      <c r="BE9" s="133">
        <v>8.9999999999999993E-3</v>
      </c>
      <c r="BF9" s="33" t="s">
        <v>85</v>
      </c>
      <c r="BG9" s="32">
        <v>0.1</v>
      </c>
      <c r="BH9" s="133">
        <v>1.0000000000000002E-2</v>
      </c>
      <c r="BI9" s="33" t="s">
        <v>85</v>
      </c>
      <c r="BJ9" s="133">
        <f t="shared" si="4"/>
        <v>3.6999999999999998E-2</v>
      </c>
      <c r="BK9" s="216"/>
      <c r="BL9" s="40" t="s">
        <v>110</v>
      </c>
      <c r="BM9" s="39">
        <v>0.03</v>
      </c>
      <c r="BN9" s="132">
        <v>1.7999999999999999E-2</v>
      </c>
      <c r="BO9" s="40" t="s">
        <v>110</v>
      </c>
      <c r="BP9" s="39">
        <v>0.03</v>
      </c>
      <c r="BQ9" s="133">
        <v>8.9999999999999993E-3</v>
      </c>
      <c r="BR9" s="40"/>
      <c r="BS9" s="39"/>
      <c r="BT9" s="133">
        <v>0</v>
      </c>
      <c r="BU9" s="40" t="s">
        <v>110</v>
      </c>
      <c r="BV9" s="133">
        <f t="shared" si="5"/>
        <v>2.6999999999999996E-2</v>
      </c>
      <c r="BW9" s="226"/>
      <c r="BX9" s="15"/>
      <c r="BY9" s="98" t="s">
        <v>9</v>
      </c>
      <c r="BZ9" s="32">
        <v>0.06</v>
      </c>
      <c r="CA9" s="132">
        <v>3.5999999999999997E-2</v>
      </c>
      <c r="CB9" s="98" t="s">
        <v>9</v>
      </c>
      <c r="CC9" s="32">
        <v>0.06</v>
      </c>
      <c r="CD9" s="133">
        <v>1.7999999999999999E-2</v>
      </c>
      <c r="CE9" s="98" t="s">
        <v>9</v>
      </c>
      <c r="CF9" s="32">
        <v>0.06</v>
      </c>
      <c r="CG9" s="133">
        <v>6.0000000000000001E-3</v>
      </c>
      <c r="CH9" s="98" t="s">
        <v>9</v>
      </c>
      <c r="CI9" s="133">
        <f t="shared" si="6"/>
        <v>5.9999999999999991E-2</v>
      </c>
      <c r="CJ9" s="218"/>
      <c r="CK9" s="44" t="s">
        <v>112</v>
      </c>
      <c r="CL9" s="42">
        <v>0.03</v>
      </c>
      <c r="CM9" s="132">
        <v>1.7999999999999999E-2</v>
      </c>
      <c r="CN9" s="44"/>
      <c r="CO9" s="42"/>
      <c r="CP9" s="133"/>
      <c r="CQ9" s="44"/>
      <c r="CR9" s="42"/>
      <c r="CS9" s="133">
        <v>0</v>
      </c>
      <c r="CT9" s="44" t="s">
        <v>112</v>
      </c>
      <c r="CU9" s="133">
        <f t="shared" si="7"/>
        <v>1.7999999999999999E-2</v>
      </c>
      <c r="CV9" s="216"/>
      <c r="CW9" s="30" t="s">
        <v>75</v>
      </c>
      <c r="CX9" s="29">
        <v>0.03</v>
      </c>
      <c r="CY9" s="236">
        <v>1.7999999999999999E-2</v>
      </c>
      <c r="CZ9" s="40"/>
      <c r="DA9" s="39"/>
      <c r="DB9" s="236">
        <v>0</v>
      </c>
      <c r="DC9" s="40"/>
      <c r="DD9" s="39"/>
      <c r="DE9" s="236">
        <v>0</v>
      </c>
      <c r="DF9" s="30" t="s">
        <v>75</v>
      </c>
      <c r="DG9" s="236">
        <f t="shared" si="8"/>
        <v>1.7999999999999999E-2</v>
      </c>
    </row>
    <row r="10" spans="2:111" x14ac:dyDescent="0.3">
      <c r="B10" s="15"/>
      <c r="C10" s="46"/>
      <c r="D10" s="47"/>
      <c r="E10" s="132">
        <v>0</v>
      </c>
      <c r="F10" s="31" t="s">
        <v>43</v>
      </c>
      <c r="G10" s="32">
        <v>0.02</v>
      </c>
      <c r="H10" s="133">
        <v>6.0000000000000001E-3</v>
      </c>
      <c r="I10" s="31" t="s">
        <v>43</v>
      </c>
      <c r="J10" s="32">
        <v>0.03</v>
      </c>
      <c r="K10" s="133">
        <v>3.0000000000000001E-3</v>
      </c>
      <c r="L10" s="31" t="s">
        <v>43</v>
      </c>
      <c r="M10" s="133">
        <f t="shared" ref="M10:M22" si="9">SUM(E10,H10,K10)</f>
        <v>9.0000000000000011E-3</v>
      </c>
      <c r="N10" s="216"/>
      <c r="O10" s="52" t="s">
        <v>12</v>
      </c>
      <c r="P10" s="50">
        <v>0.01</v>
      </c>
      <c r="Q10" s="132">
        <v>6.0000000000000001E-3</v>
      </c>
      <c r="R10" s="52" t="s">
        <v>12</v>
      </c>
      <c r="S10" s="50">
        <v>0.02</v>
      </c>
      <c r="T10" s="133">
        <v>6.0000000000000001E-3</v>
      </c>
      <c r="U10" s="52" t="s">
        <v>12</v>
      </c>
      <c r="V10" s="50">
        <v>0.02</v>
      </c>
      <c r="W10" s="133">
        <v>2E-3</v>
      </c>
      <c r="X10" s="52" t="s">
        <v>12</v>
      </c>
      <c r="Y10" s="133">
        <f t="shared" si="1"/>
        <v>1.4E-2</v>
      </c>
      <c r="Z10" s="218"/>
      <c r="AA10" s="40" t="s">
        <v>68</v>
      </c>
      <c r="AB10" s="39">
        <v>0.04</v>
      </c>
      <c r="AC10" s="236">
        <v>2.4E-2</v>
      </c>
      <c r="AD10" s="40" t="s">
        <v>68</v>
      </c>
      <c r="AE10" s="39">
        <v>0.04</v>
      </c>
      <c r="AF10" s="236">
        <v>1.2E-2</v>
      </c>
      <c r="AG10" s="40" t="s">
        <v>68</v>
      </c>
      <c r="AH10" s="39">
        <v>0.04</v>
      </c>
      <c r="AI10" s="236">
        <v>4.0000000000000001E-3</v>
      </c>
      <c r="AJ10" s="40" t="s">
        <v>68</v>
      </c>
      <c r="AK10" s="236">
        <f t="shared" si="2"/>
        <v>4.0000000000000008E-2</v>
      </c>
      <c r="AL10" s="226"/>
      <c r="AM10" s="15"/>
      <c r="AN10" s="46" t="s">
        <v>13</v>
      </c>
      <c r="AO10" s="47">
        <v>0.01</v>
      </c>
      <c r="AP10" s="132">
        <v>6.0000000000000001E-3</v>
      </c>
      <c r="AQ10" s="46" t="s">
        <v>13</v>
      </c>
      <c r="AR10" s="47">
        <v>0.01</v>
      </c>
      <c r="AS10" s="133">
        <v>3.0000000000000001E-3</v>
      </c>
      <c r="AT10" s="46" t="s">
        <v>13</v>
      </c>
      <c r="AU10" s="47">
        <v>0.01</v>
      </c>
      <c r="AV10" s="133">
        <v>1E-3</v>
      </c>
      <c r="AW10" s="46" t="s">
        <v>13</v>
      </c>
      <c r="AX10" s="133">
        <f t="shared" si="3"/>
        <v>1.0000000000000002E-2</v>
      </c>
      <c r="AY10" s="218"/>
      <c r="AZ10" s="49" t="s">
        <v>14</v>
      </c>
      <c r="BA10" s="50">
        <v>0.02</v>
      </c>
      <c r="BB10" s="132">
        <v>1.2E-2</v>
      </c>
      <c r="BC10" s="49" t="s">
        <v>14</v>
      </c>
      <c r="BD10" s="50">
        <v>0.02</v>
      </c>
      <c r="BE10" s="133">
        <v>6.0000000000000001E-3</v>
      </c>
      <c r="BF10" s="49" t="s">
        <v>14</v>
      </c>
      <c r="BG10" s="50">
        <v>0.02</v>
      </c>
      <c r="BH10" s="133">
        <v>2E-3</v>
      </c>
      <c r="BI10" s="49" t="s">
        <v>14</v>
      </c>
      <c r="BJ10" s="133">
        <f t="shared" si="4"/>
        <v>2.0000000000000004E-2</v>
      </c>
      <c r="BK10" s="216"/>
      <c r="BL10" s="41" t="s">
        <v>74</v>
      </c>
      <c r="BM10" s="42">
        <v>0.02</v>
      </c>
      <c r="BN10" s="132">
        <v>1.2E-2</v>
      </c>
      <c r="BO10" s="41" t="s">
        <v>74</v>
      </c>
      <c r="BP10" s="42">
        <v>0.02</v>
      </c>
      <c r="BQ10" s="133">
        <v>6.0000000000000001E-3</v>
      </c>
      <c r="BR10" s="41" t="s">
        <v>74</v>
      </c>
      <c r="BS10" s="42">
        <v>0.02</v>
      </c>
      <c r="BT10" s="133">
        <v>2E-3</v>
      </c>
      <c r="BU10" s="41" t="s">
        <v>74</v>
      </c>
      <c r="BV10" s="133">
        <f t="shared" si="5"/>
        <v>2.0000000000000004E-2</v>
      </c>
      <c r="BW10" s="226"/>
      <c r="BX10" s="15"/>
      <c r="BY10" s="99" t="s">
        <v>18</v>
      </c>
      <c r="BZ10" s="47">
        <v>0.01</v>
      </c>
      <c r="CA10" s="132">
        <v>6.0000000000000001E-3</v>
      </c>
      <c r="CB10" s="99" t="s">
        <v>18</v>
      </c>
      <c r="CC10" s="47">
        <v>0.01</v>
      </c>
      <c r="CD10" s="133">
        <v>3.0000000000000001E-3</v>
      </c>
      <c r="CE10" s="99" t="s">
        <v>18</v>
      </c>
      <c r="CF10" s="47">
        <v>0.01</v>
      </c>
      <c r="CG10" s="133">
        <v>1E-3</v>
      </c>
      <c r="CH10" s="99" t="s">
        <v>18</v>
      </c>
      <c r="CI10" s="133">
        <f t="shared" si="6"/>
        <v>1.0000000000000002E-2</v>
      </c>
      <c r="CJ10" s="218"/>
      <c r="CK10" s="28" t="s">
        <v>75</v>
      </c>
      <c r="CL10" s="29">
        <v>0.03</v>
      </c>
      <c r="CM10" s="132">
        <v>1.7999999999999999E-2</v>
      </c>
      <c r="CN10" s="28"/>
      <c r="CO10" s="29"/>
      <c r="CP10" s="133"/>
      <c r="CQ10" s="28"/>
      <c r="CR10" s="29"/>
      <c r="CS10" s="133">
        <v>0</v>
      </c>
      <c r="CT10" s="28" t="s">
        <v>75</v>
      </c>
      <c r="CU10" s="133">
        <f t="shared" si="7"/>
        <v>1.7999999999999999E-2</v>
      </c>
      <c r="CV10" s="216"/>
      <c r="CW10" s="30" t="s">
        <v>58</v>
      </c>
      <c r="CX10" s="29">
        <v>0.03</v>
      </c>
      <c r="CY10" s="236">
        <v>1.7999999999999999E-2</v>
      </c>
      <c r="CZ10" s="40"/>
      <c r="DA10" s="39"/>
      <c r="DB10" s="236">
        <v>0</v>
      </c>
      <c r="DC10" s="40"/>
      <c r="DD10" s="39"/>
      <c r="DE10" s="236">
        <v>0</v>
      </c>
      <c r="DF10" s="30" t="s">
        <v>58</v>
      </c>
      <c r="DG10" s="236">
        <f t="shared" si="8"/>
        <v>1.7999999999999999E-2</v>
      </c>
    </row>
    <row r="11" spans="2:111" x14ac:dyDescent="0.3">
      <c r="B11" s="15"/>
      <c r="C11" s="46"/>
      <c r="D11" s="47"/>
      <c r="E11" s="132">
        <v>0</v>
      </c>
      <c r="F11" s="31" t="s">
        <v>44</v>
      </c>
      <c r="G11" s="32">
        <v>0.02</v>
      </c>
      <c r="H11" s="133">
        <v>6.0000000000000001E-3</v>
      </c>
      <c r="I11" s="31" t="s">
        <v>44</v>
      </c>
      <c r="J11" s="32">
        <v>0.02</v>
      </c>
      <c r="K11" s="133">
        <v>2E-3</v>
      </c>
      <c r="L11" s="31" t="s">
        <v>44</v>
      </c>
      <c r="M11" s="133">
        <f t="shared" si="9"/>
        <v>8.0000000000000002E-3</v>
      </c>
      <c r="N11" s="216"/>
      <c r="O11" s="40" t="s">
        <v>107</v>
      </c>
      <c r="P11" s="39">
        <v>0.02</v>
      </c>
      <c r="Q11" s="132">
        <v>1.2E-2</v>
      </c>
      <c r="R11" s="40" t="s">
        <v>107</v>
      </c>
      <c r="S11" s="39">
        <v>0.02</v>
      </c>
      <c r="T11" s="133">
        <v>6.0000000000000001E-3</v>
      </c>
      <c r="U11" s="40" t="s">
        <v>107</v>
      </c>
      <c r="V11" s="39">
        <v>0.02</v>
      </c>
      <c r="W11" s="133">
        <v>2E-3</v>
      </c>
      <c r="X11" s="40" t="s">
        <v>107</v>
      </c>
      <c r="Y11" s="133">
        <f t="shared" si="1"/>
        <v>2.0000000000000004E-2</v>
      </c>
      <c r="Z11" s="218"/>
      <c r="AA11" s="45" t="s">
        <v>20</v>
      </c>
      <c r="AB11" s="91">
        <v>0.05</v>
      </c>
      <c r="AC11" s="236">
        <v>0.03</v>
      </c>
      <c r="AD11" s="45" t="s">
        <v>20</v>
      </c>
      <c r="AE11" s="91">
        <v>0.05</v>
      </c>
      <c r="AF11" s="236">
        <v>1.4999999999999999E-2</v>
      </c>
      <c r="AG11" s="45" t="s">
        <v>20</v>
      </c>
      <c r="AH11" s="91">
        <v>0.05</v>
      </c>
      <c r="AI11" s="236">
        <v>5.000000000000001E-3</v>
      </c>
      <c r="AJ11" s="45" t="s">
        <v>20</v>
      </c>
      <c r="AK11" s="236">
        <f t="shared" si="2"/>
        <v>0.05</v>
      </c>
      <c r="AL11" s="226"/>
      <c r="AM11" s="15"/>
      <c r="AN11" s="38" t="s">
        <v>107</v>
      </c>
      <c r="AO11" s="39">
        <v>0.01</v>
      </c>
      <c r="AP11" s="132">
        <v>6.0000000000000001E-3</v>
      </c>
      <c r="AQ11" s="38" t="s">
        <v>107</v>
      </c>
      <c r="AR11" s="39">
        <v>0.01</v>
      </c>
      <c r="AS11" s="133">
        <v>3.0000000000000001E-3</v>
      </c>
      <c r="AT11" s="38" t="s">
        <v>107</v>
      </c>
      <c r="AU11" s="39">
        <v>0.01</v>
      </c>
      <c r="AV11" s="133">
        <v>1E-3</v>
      </c>
      <c r="AW11" s="38" t="s">
        <v>107</v>
      </c>
      <c r="AX11" s="133">
        <f t="shared" si="3"/>
        <v>1.0000000000000002E-2</v>
      </c>
      <c r="AY11" s="218"/>
      <c r="AZ11" s="40" t="s">
        <v>68</v>
      </c>
      <c r="BA11" s="39">
        <v>0.03</v>
      </c>
      <c r="BB11" s="132">
        <v>1.7999999999999999E-2</v>
      </c>
      <c r="BC11" s="40" t="s">
        <v>68</v>
      </c>
      <c r="BD11" s="39">
        <v>0.03</v>
      </c>
      <c r="BE11" s="133">
        <v>8.9999999999999993E-3</v>
      </c>
      <c r="BF11" s="40"/>
      <c r="BG11" s="39"/>
      <c r="BH11" s="133">
        <v>0</v>
      </c>
      <c r="BI11" s="40" t="s">
        <v>68</v>
      </c>
      <c r="BJ11" s="133">
        <f t="shared" si="4"/>
        <v>2.6999999999999996E-2</v>
      </c>
      <c r="BK11" s="216"/>
      <c r="BL11" s="26" t="s">
        <v>57</v>
      </c>
      <c r="BM11" s="25">
        <v>0.03</v>
      </c>
      <c r="BN11" s="132">
        <v>1.7999999999999999E-2</v>
      </c>
      <c r="BO11" s="26" t="s">
        <v>57</v>
      </c>
      <c r="BP11" s="25">
        <v>0.03</v>
      </c>
      <c r="BQ11" s="133">
        <v>8.9999999999999993E-3</v>
      </c>
      <c r="BR11" s="26" t="s">
        <v>57</v>
      </c>
      <c r="BS11" s="25">
        <v>0.1</v>
      </c>
      <c r="BT11" s="133">
        <v>1.0000000000000002E-2</v>
      </c>
      <c r="BU11" s="26" t="s">
        <v>57</v>
      </c>
      <c r="BV11" s="133">
        <f t="shared" si="5"/>
        <v>3.6999999999999998E-2</v>
      </c>
      <c r="BW11" s="226"/>
      <c r="BX11" s="15"/>
      <c r="BY11" s="100" t="s">
        <v>109</v>
      </c>
      <c r="BZ11" s="39">
        <v>0.01</v>
      </c>
      <c r="CA11" s="132">
        <v>6.0000000000000001E-3</v>
      </c>
      <c r="CB11" s="100" t="s">
        <v>109</v>
      </c>
      <c r="CC11" s="39">
        <v>0.01</v>
      </c>
      <c r="CD11" s="133">
        <v>3.0000000000000001E-3</v>
      </c>
      <c r="CE11" s="100" t="s">
        <v>109</v>
      </c>
      <c r="CF11" s="39">
        <v>0.01</v>
      </c>
      <c r="CG11" s="133">
        <v>1E-3</v>
      </c>
      <c r="CH11" s="100" t="s">
        <v>109</v>
      </c>
      <c r="CI11" s="133">
        <f t="shared" si="6"/>
        <v>1.0000000000000002E-2</v>
      </c>
      <c r="CJ11" s="218"/>
      <c r="CK11" s="30" t="s">
        <v>58</v>
      </c>
      <c r="CL11" s="29">
        <v>0.03</v>
      </c>
      <c r="CM11" s="132">
        <v>1.7999999999999999E-2</v>
      </c>
      <c r="CN11" s="30"/>
      <c r="CO11" s="29"/>
      <c r="CP11" s="133"/>
      <c r="CQ11" s="30" t="s">
        <v>58</v>
      </c>
      <c r="CR11" s="29">
        <v>0.1</v>
      </c>
      <c r="CS11" s="133">
        <v>1.0000000000000002E-2</v>
      </c>
      <c r="CT11" s="30" t="s">
        <v>58</v>
      </c>
      <c r="CU11" s="133">
        <f t="shared" si="7"/>
        <v>2.8000000000000001E-2</v>
      </c>
      <c r="CV11" s="216"/>
      <c r="CW11" s="26" t="s">
        <v>88</v>
      </c>
      <c r="CX11" s="25">
        <v>0.03</v>
      </c>
      <c r="CY11" s="236">
        <v>1.7999999999999999E-2</v>
      </c>
      <c r="CZ11" s="26" t="s">
        <v>88</v>
      </c>
      <c r="DA11" s="25">
        <v>0.1</v>
      </c>
      <c r="DB11" s="236">
        <v>0.03</v>
      </c>
      <c r="DC11" s="26"/>
      <c r="DD11" s="25"/>
      <c r="DE11" s="236">
        <v>0</v>
      </c>
      <c r="DF11" s="26" t="s">
        <v>88</v>
      </c>
      <c r="DG11" s="236">
        <f t="shared" si="8"/>
        <v>4.8000000000000001E-2</v>
      </c>
    </row>
    <row r="12" spans="2:111" x14ac:dyDescent="0.3">
      <c r="B12" s="15"/>
      <c r="C12" s="46"/>
      <c r="D12" s="47"/>
      <c r="E12" s="132">
        <v>0</v>
      </c>
      <c r="F12" s="31" t="s">
        <v>8</v>
      </c>
      <c r="G12" s="32">
        <v>0.01</v>
      </c>
      <c r="H12" s="133">
        <v>3.0000000000000001E-3</v>
      </c>
      <c r="I12" s="31" t="s">
        <v>8</v>
      </c>
      <c r="J12" s="32">
        <v>0.01</v>
      </c>
      <c r="K12" s="133">
        <v>1E-3</v>
      </c>
      <c r="L12" s="31" t="s">
        <v>8</v>
      </c>
      <c r="M12" s="133">
        <f t="shared" si="9"/>
        <v>4.0000000000000001E-3</v>
      </c>
      <c r="N12" s="216"/>
      <c r="O12" s="40" t="s">
        <v>108</v>
      </c>
      <c r="P12" s="39">
        <v>0.02</v>
      </c>
      <c r="Q12" s="132">
        <v>1.2E-2</v>
      </c>
      <c r="R12" s="40" t="s">
        <v>108</v>
      </c>
      <c r="S12" s="39">
        <v>0.04</v>
      </c>
      <c r="T12" s="133">
        <v>1.2E-2</v>
      </c>
      <c r="U12" s="40" t="s">
        <v>108</v>
      </c>
      <c r="V12" s="39">
        <v>0.04</v>
      </c>
      <c r="W12" s="133">
        <v>4.0000000000000001E-3</v>
      </c>
      <c r="X12" s="40" t="s">
        <v>108</v>
      </c>
      <c r="Y12" s="133">
        <f t="shared" si="1"/>
        <v>2.8000000000000001E-2</v>
      </c>
      <c r="Z12" s="218"/>
      <c r="AA12" s="26" t="s">
        <v>67</v>
      </c>
      <c r="AB12" s="25">
        <v>0.05</v>
      </c>
      <c r="AC12" s="236">
        <v>0.03</v>
      </c>
      <c r="AD12" s="26" t="s">
        <v>67</v>
      </c>
      <c r="AE12" s="25">
        <v>0.05</v>
      </c>
      <c r="AF12" s="236">
        <v>1.4999999999999999E-2</v>
      </c>
      <c r="AG12" s="26" t="s">
        <v>67</v>
      </c>
      <c r="AH12" s="25">
        <v>0.05</v>
      </c>
      <c r="AI12" s="236">
        <v>5.000000000000001E-3</v>
      </c>
      <c r="AJ12" s="26" t="s">
        <v>67</v>
      </c>
      <c r="AK12" s="236">
        <f t="shared" si="2"/>
        <v>0.05</v>
      </c>
      <c r="AL12" s="226"/>
      <c r="AM12" s="15"/>
      <c r="AN12" s="38" t="s">
        <v>108</v>
      </c>
      <c r="AO12" s="39">
        <v>0.02</v>
      </c>
      <c r="AP12" s="132">
        <v>1.2E-2</v>
      </c>
      <c r="AQ12" s="38" t="s">
        <v>108</v>
      </c>
      <c r="AR12" s="39">
        <v>0.02</v>
      </c>
      <c r="AS12" s="133">
        <v>6.0000000000000001E-3</v>
      </c>
      <c r="AT12" s="38" t="s">
        <v>108</v>
      </c>
      <c r="AU12" s="39">
        <v>0.02</v>
      </c>
      <c r="AV12" s="133">
        <v>2E-3</v>
      </c>
      <c r="AW12" s="38" t="s">
        <v>108</v>
      </c>
      <c r="AX12" s="133">
        <f t="shared" si="3"/>
        <v>2.0000000000000004E-2</v>
      </c>
      <c r="AY12" s="218"/>
      <c r="AZ12" s="44" t="s">
        <v>20</v>
      </c>
      <c r="BA12" s="42">
        <v>0.01</v>
      </c>
      <c r="BB12" s="132">
        <v>6.0000000000000001E-3</v>
      </c>
      <c r="BC12" s="44" t="s">
        <v>20</v>
      </c>
      <c r="BD12" s="42">
        <v>0.01</v>
      </c>
      <c r="BE12" s="133">
        <v>3.0000000000000001E-3</v>
      </c>
      <c r="BF12" s="44" t="s">
        <v>20</v>
      </c>
      <c r="BG12" s="42">
        <v>0.01</v>
      </c>
      <c r="BH12" s="133">
        <v>1E-3</v>
      </c>
      <c r="BI12" s="44" t="s">
        <v>20</v>
      </c>
      <c r="BJ12" s="133">
        <f t="shared" si="4"/>
        <v>1.0000000000000002E-2</v>
      </c>
      <c r="BK12" s="216"/>
      <c r="BL12" s="26" t="s">
        <v>58</v>
      </c>
      <c r="BM12" s="25">
        <v>0.03</v>
      </c>
      <c r="BN12" s="132">
        <v>1.7999999999999999E-2</v>
      </c>
      <c r="BO12" s="26" t="s">
        <v>58</v>
      </c>
      <c r="BP12" s="25">
        <v>0.03</v>
      </c>
      <c r="BQ12" s="133">
        <v>8.9999999999999993E-3</v>
      </c>
      <c r="BR12" s="26" t="s">
        <v>58</v>
      </c>
      <c r="BS12" s="25">
        <v>0.1</v>
      </c>
      <c r="BT12" s="133">
        <v>1.0000000000000002E-2</v>
      </c>
      <c r="BU12" s="26" t="s">
        <v>58</v>
      </c>
      <c r="BV12" s="133">
        <f t="shared" si="5"/>
        <v>3.6999999999999998E-2</v>
      </c>
      <c r="BW12" s="226"/>
      <c r="BX12" s="15"/>
      <c r="BY12" s="100" t="s">
        <v>68</v>
      </c>
      <c r="BZ12" s="39">
        <v>0.02</v>
      </c>
      <c r="CA12" s="132">
        <v>1.2E-2</v>
      </c>
      <c r="CB12" s="100" t="s">
        <v>68</v>
      </c>
      <c r="CC12" s="39">
        <v>0.02</v>
      </c>
      <c r="CD12" s="133">
        <v>6.0000000000000001E-3</v>
      </c>
      <c r="CE12" s="100" t="s">
        <v>68</v>
      </c>
      <c r="CF12" s="39">
        <v>0.02</v>
      </c>
      <c r="CG12" s="133">
        <v>2E-3</v>
      </c>
      <c r="CH12" s="100" t="s">
        <v>68</v>
      </c>
      <c r="CI12" s="133">
        <f t="shared" si="6"/>
        <v>2.0000000000000004E-2</v>
      </c>
      <c r="CJ12" s="218"/>
      <c r="CK12" s="26" t="s">
        <v>88</v>
      </c>
      <c r="CL12" s="25">
        <v>0.03</v>
      </c>
      <c r="CM12" s="132">
        <v>1.7999999999999999E-2</v>
      </c>
      <c r="CN12" s="26" t="s">
        <v>88</v>
      </c>
      <c r="CO12" s="25">
        <v>0.1</v>
      </c>
      <c r="CP12" s="133">
        <v>0.03</v>
      </c>
      <c r="CQ12" s="26" t="s">
        <v>88</v>
      </c>
      <c r="CR12" s="25">
        <v>0.1</v>
      </c>
      <c r="CS12" s="133">
        <v>1.0000000000000002E-2</v>
      </c>
      <c r="CT12" s="26" t="s">
        <v>88</v>
      </c>
      <c r="CU12" s="133">
        <f t="shared" si="7"/>
        <v>5.8000000000000003E-2</v>
      </c>
      <c r="CV12" s="216"/>
      <c r="CW12" s="27" t="s">
        <v>81</v>
      </c>
      <c r="CX12" s="88">
        <v>0.03</v>
      </c>
      <c r="CY12" s="236">
        <v>1.7999999999999999E-2</v>
      </c>
      <c r="CZ12" s="27" t="s">
        <v>81</v>
      </c>
      <c r="DA12" s="88">
        <v>0.1</v>
      </c>
      <c r="DB12" s="236">
        <v>0.03</v>
      </c>
      <c r="DC12" s="27" t="s">
        <v>81</v>
      </c>
      <c r="DD12" s="88">
        <v>0.3</v>
      </c>
      <c r="DE12" s="236">
        <v>0.03</v>
      </c>
      <c r="DF12" s="27" t="s">
        <v>81</v>
      </c>
      <c r="DG12" s="236">
        <f t="shared" si="8"/>
        <v>7.8E-2</v>
      </c>
    </row>
    <row r="13" spans="2:111" x14ac:dyDescent="0.3">
      <c r="B13" s="15"/>
      <c r="I13" s="46" t="s">
        <v>11</v>
      </c>
      <c r="J13" s="47">
        <v>0.01</v>
      </c>
      <c r="K13" s="133">
        <v>1E-3</v>
      </c>
      <c r="L13" s="46" t="s">
        <v>11</v>
      </c>
      <c r="M13" s="133">
        <f t="shared" si="9"/>
        <v>1E-3</v>
      </c>
      <c r="N13" s="216"/>
      <c r="O13" s="24" t="s">
        <v>45</v>
      </c>
      <c r="P13" s="25">
        <v>0.01</v>
      </c>
      <c r="Q13" s="132">
        <v>6.0000000000000001E-3</v>
      </c>
      <c r="R13" s="24" t="s">
        <v>45</v>
      </c>
      <c r="S13" s="25">
        <v>0.04</v>
      </c>
      <c r="T13" s="133">
        <v>1.2E-2</v>
      </c>
      <c r="U13" s="24" t="s">
        <v>45</v>
      </c>
      <c r="V13" s="25">
        <v>0.04</v>
      </c>
      <c r="W13" s="133">
        <v>4.0000000000000001E-3</v>
      </c>
      <c r="X13" s="24" t="s">
        <v>45</v>
      </c>
      <c r="Y13" s="133">
        <f t="shared" si="1"/>
        <v>2.2000000000000002E-2</v>
      </c>
      <c r="Z13" s="218"/>
      <c r="AA13" s="33" t="s">
        <v>21</v>
      </c>
      <c r="AB13" s="32">
        <v>0.02</v>
      </c>
      <c r="AC13" s="236">
        <v>1.2E-2</v>
      </c>
      <c r="AD13" s="33" t="s">
        <v>21</v>
      </c>
      <c r="AE13" s="32">
        <v>2.1319999999999999E-2</v>
      </c>
      <c r="AF13" s="236">
        <v>6.3959999999999998E-3</v>
      </c>
      <c r="AG13" s="23"/>
      <c r="AH13" s="22"/>
      <c r="AI13" s="236">
        <v>0</v>
      </c>
      <c r="AJ13" s="33" t="s">
        <v>21</v>
      </c>
      <c r="AK13" s="236">
        <f t="shared" si="2"/>
        <v>1.8395999999999999E-2</v>
      </c>
      <c r="AL13" s="226"/>
      <c r="AM13" s="15"/>
      <c r="AN13" s="21" t="s">
        <v>45</v>
      </c>
      <c r="AO13" s="22">
        <v>0.01</v>
      </c>
      <c r="AP13" s="132">
        <v>6.0000000000000001E-3</v>
      </c>
      <c r="AQ13" s="21" t="s">
        <v>45</v>
      </c>
      <c r="AR13" s="22">
        <v>0.01</v>
      </c>
      <c r="AS13" s="133">
        <v>3.0000000000000001E-3</v>
      </c>
      <c r="AT13" s="21" t="s">
        <v>45</v>
      </c>
      <c r="AU13" s="22">
        <v>0.01</v>
      </c>
      <c r="AV13" s="133">
        <v>1E-3</v>
      </c>
      <c r="AW13" s="21" t="s">
        <v>45</v>
      </c>
      <c r="AX13" s="133">
        <f t="shared" si="3"/>
        <v>1.0000000000000002E-2</v>
      </c>
      <c r="AY13" s="218"/>
      <c r="AZ13" s="24" t="s">
        <v>57</v>
      </c>
      <c r="BA13" s="25">
        <v>0.02</v>
      </c>
      <c r="BB13" s="132">
        <v>1.2E-2</v>
      </c>
      <c r="BC13" s="24" t="s">
        <v>57</v>
      </c>
      <c r="BD13" s="25">
        <v>0.02</v>
      </c>
      <c r="BE13" s="133">
        <v>6.0000000000000001E-3</v>
      </c>
      <c r="BF13" s="24" t="s">
        <v>57</v>
      </c>
      <c r="BG13" s="25">
        <v>0.05</v>
      </c>
      <c r="BH13" s="133">
        <v>5.000000000000001E-3</v>
      </c>
      <c r="BI13" s="24" t="s">
        <v>57</v>
      </c>
      <c r="BJ13" s="133">
        <f t="shared" si="4"/>
        <v>2.3000000000000003E-2</v>
      </c>
      <c r="BK13" s="216"/>
      <c r="BL13" s="34" t="s">
        <v>94</v>
      </c>
      <c r="BM13" s="35">
        <v>0.06</v>
      </c>
      <c r="BN13" s="132">
        <v>3.5999999999999997E-2</v>
      </c>
      <c r="BO13" s="34" t="s">
        <v>94</v>
      </c>
      <c r="BP13" s="35">
        <v>0.05</v>
      </c>
      <c r="BQ13" s="133">
        <v>1.4999999999999999E-2</v>
      </c>
      <c r="BR13" s="34"/>
      <c r="BS13" s="35"/>
      <c r="BT13" s="133">
        <v>0</v>
      </c>
      <c r="BU13" s="34" t="s">
        <v>94</v>
      </c>
      <c r="BV13" s="133">
        <f t="shared" si="5"/>
        <v>5.0999999999999997E-2</v>
      </c>
      <c r="BW13" s="226"/>
      <c r="BX13" s="15"/>
      <c r="BY13" s="97" t="s">
        <v>57</v>
      </c>
      <c r="BZ13" s="22">
        <v>5.0000000000000001E-3</v>
      </c>
      <c r="CA13" s="132">
        <v>3.0000000000000001E-3</v>
      </c>
      <c r="CB13" s="97" t="s">
        <v>57</v>
      </c>
      <c r="CC13" s="22">
        <v>5.0000000000000001E-3</v>
      </c>
      <c r="CD13" s="133">
        <v>1.5E-3</v>
      </c>
      <c r="CE13" s="97" t="s">
        <v>57</v>
      </c>
      <c r="CF13" s="22">
        <v>5.0000000000000001E-3</v>
      </c>
      <c r="CG13" s="133">
        <v>5.0000000000000001E-4</v>
      </c>
      <c r="CH13" s="97" t="s">
        <v>57</v>
      </c>
      <c r="CI13" s="133">
        <f t="shared" si="6"/>
        <v>5.000000000000001E-3</v>
      </c>
      <c r="CJ13" s="218"/>
      <c r="CK13" s="37" t="s">
        <v>78</v>
      </c>
      <c r="CL13" s="35">
        <v>0.05</v>
      </c>
      <c r="CM13" s="132">
        <v>0.03</v>
      </c>
      <c r="CT13" s="37" t="s">
        <v>78</v>
      </c>
      <c r="CU13" s="133">
        <f t="shared" si="7"/>
        <v>0.03</v>
      </c>
      <c r="CV13" s="216"/>
      <c r="CW13" s="33" t="s">
        <v>78</v>
      </c>
      <c r="CX13" s="32">
        <v>0.03</v>
      </c>
      <c r="CY13" s="236">
        <v>1.7999999999999999E-2</v>
      </c>
      <c r="CZ13" s="30"/>
      <c r="DA13" s="29"/>
      <c r="DB13" s="236">
        <v>0</v>
      </c>
      <c r="DC13" s="30"/>
      <c r="DD13" s="29"/>
      <c r="DE13" s="236">
        <v>0</v>
      </c>
      <c r="DF13" s="33" t="s">
        <v>78</v>
      </c>
      <c r="DG13" s="236">
        <f t="shared" si="8"/>
        <v>1.7999999999999999E-2</v>
      </c>
    </row>
    <row r="14" spans="2:111" x14ac:dyDescent="0.3">
      <c r="B14" s="15"/>
      <c r="C14" s="38" t="s">
        <v>65</v>
      </c>
      <c r="D14" s="39">
        <v>0.01</v>
      </c>
      <c r="E14" s="132">
        <v>6.0000000000000001E-3</v>
      </c>
      <c r="F14" s="38" t="s">
        <v>65</v>
      </c>
      <c r="G14" s="39">
        <v>0.01</v>
      </c>
      <c r="H14" s="133">
        <v>3.0000000000000001E-3</v>
      </c>
      <c r="I14" s="38" t="s">
        <v>65</v>
      </c>
      <c r="J14" s="39">
        <v>0.01</v>
      </c>
      <c r="K14" s="133">
        <v>1E-3</v>
      </c>
      <c r="L14" s="38" t="s">
        <v>65</v>
      </c>
      <c r="M14" s="133">
        <f t="shared" si="9"/>
        <v>1.0000000000000002E-2</v>
      </c>
      <c r="N14" s="216"/>
      <c r="O14" s="33" t="s">
        <v>21</v>
      </c>
      <c r="P14" s="32">
        <v>0.02</v>
      </c>
      <c r="Q14" s="132">
        <v>1.2E-2</v>
      </c>
      <c r="R14" s="33" t="s">
        <v>21</v>
      </c>
      <c r="S14" s="32">
        <v>0.05</v>
      </c>
      <c r="T14" s="133">
        <v>1.4999999999999999E-2</v>
      </c>
      <c r="U14" s="33" t="s">
        <v>21</v>
      </c>
      <c r="V14" s="32">
        <v>0.05</v>
      </c>
      <c r="W14" s="133">
        <v>5.000000000000001E-3</v>
      </c>
      <c r="X14" s="33" t="s">
        <v>21</v>
      </c>
      <c r="Y14" s="133">
        <f t="shared" si="1"/>
        <v>3.2000000000000001E-2</v>
      </c>
      <c r="Z14" s="218"/>
      <c r="AA14" s="37" t="s">
        <v>62</v>
      </c>
      <c r="AB14" s="35">
        <v>0.02</v>
      </c>
      <c r="AC14" s="236">
        <v>1.2E-2</v>
      </c>
      <c r="AD14" s="37" t="s">
        <v>62</v>
      </c>
      <c r="AE14" s="35">
        <v>0.02</v>
      </c>
      <c r="AF14" s="236">
        <v>6.0000000000000001E-3</v>
      </c>
      <c r="AG14" s="37" t="s">
        <v>62</v>
      </c>
      <c r="AH14" s="35">
        <v>0.03</v>
      </c>
      <c r="AI14" s="236">
        <v>3.0000000000000001E-3</v>
      </c>
      <c r="AJ14" s="37" t="s">
        <v>62</v>
      </c>
      <c r="AK14" s="236">
        <f t="shared" si="2"/>
        <v>2.1000000000000001E-2</v>
      </c>
      <c r="AL14" s="226"/>
      <c r="AM14" s="15"/>
      <c r="AN14" s="31" t="s">
        <v>78</v>
      </c>
      <c r="AO14" s="32">
        <v>0.03</v>
      </c>
      <c r="AP14" s="132">
        <v>1.7999999999999999E-2</v>
      </c>
      <c r="AQ14" s="31" t="s">
        <v>78</v>
      </c>
      <c r="AR14" s="32">
        <v>0.03</v>
      </c>
      <c r="AS14" s="133">
        <v>8.9999999999999993E-3</v>
      </c>
      <c r="AT14" s="31" t="s">
        <v>78</v>
      </c>
      <c r="AU14" s="32">
        <v>0.03</v>
      </c>
      <c r="AV14" s="133">
        <v>3.0000000000000001E-3</v>
      </c>
      <c r="AW14" s="31" t="s">
        <v>78</v>
      </c>
      <c r="AX14" s="133">
        <f t="shared" si="3"/>
        <v>2.9999999999999995E-2</v>
      </c>
      <c r="AY14" s="218"/>
      <c r="AZ14" s="26" t="s">
        <v>58</v>
      </c>
      <c r="BA14" s="25">
        <v>0.02</v>
      </c>
      <c r="BB14" s="132">
        <v>1.2E-2</v>
      </c>
      <c r="BC14" s="26" t="s">
        <v>58</v>
      </c>
      <c r="BD14" s="25">
        <v>0.02</v>
      </c>
      <c r="BE14" s="133">
        <v>6.0000000000000001E-3</v>
      </c>
      <c r="BF14" s="26" t="s">
        <v>58</v>
      </c>
      <c r="BG14" s="25">
        <v>0.05</v>
      </c>
      <c r="BH14" s="133">
        <v>5.000000000000001E-3</v>
      </c>
      <c r="BI14" s="26" t="s">
        <v>58</v>
      </c>
      <c r="BJ14" s="133">
        <f t="shared" si="4"/>
        <v>2.3000000000000003E-2</v>
      </c>
      <c r="BK14" s="216"/>
      <c r="BL14" s="36" t="s">
        <v>95</v>
      </c>
      <c r="BM14" s="89">
        <v>0.01</v>
      </c>
      <c r="BN14" s="132">
        <v>6.0000000000000001E-3</v>
      </c>
      <c r="BO14" s="36" t="s">
        <v>95</v>
      </c>
      <c r="BP14" s="89">
        <v>0.02</v>
      </c>
      <c r="BQ14" s="133">
        <v>6.0000000000000001E-3</v>
      </c>
      <c r="BR14" s="36" t="s">
        <v>95</v>
      </c>
      <c r="BS14" s="89">
        <v>0.12</v>
      </c>
      <c r="BT14" s="133">
        <v>1.2E-2</v>
      </c>
      <c r="BU14" s="36" t="s">
        <v>95</v>
      </c>
      <c r="BV14" s="133">
        <f t="shared" si="5"/>
        <v>2.4E-2</v>
      </c>
      <c r="BW14" s="226"/>
      <c r="BX14" s="15"/>
      <c r="BY14" s="97" t="s">
        <v>76</v>
      </c>
      <c r="BZ14" s="22">
        <v>5.0000000000000001E-3</v>
      </c>
      <c r="CA14" s="132">
        <v>3.0000000000000001E-3</v>
      </c>
      <c r="CB14" s="97" t="s">
        <v>76</v>
      </c>
      <c r="CC14" s="22">
        <v>5.0000000000000001E-3</v>
      </c>
      <c r="CD14" s="133">
        <v>1.5E-3</v>
      </c>
      <c r="CE14" s="97" t="s">
        <v>76</v>
      </c>
      <c r="CF14" s="22">
        <v>5.0000000000000001E-3</v>
      </c>
      <c r="CG14" s="133">
        <v>5.0000000000000001E-4</v>
      </c>
      <c r="CH14" s="97" t="s">
        <v>76</v>
      </c>
      <c r="CI14" s="133">
        <f t="shared" si="6"/>
        <v>5.000000000000001E-3</v>
      </c>
      <c r="CJ14" s="218"/>
      <c r="CK14" s="37" t="s">
        <v>79</v>
      </c>
      <c r="CL14" s="35">
        <v>0.08</v>
      </c>
      <c r="CM14" s="132">
        <v>4.8000000000000001E-2</v>
      </c>
      <c r="CN14" s="37" t="s">
        <v>79</v>
      </c>
      <c r="CO14" s="35">
        <v>0.12</v>
      </c>
      <c r="CP14" s="133">
        <v>3.5999999999999997E-2</v>
      </c>
      <c r="CQ14" s="37" t="s">
        <v>79</v>
      </c>
      <c r="CR14" s="35">
        <v>0.2</v>
      </c>
      <c r="CS14" s="133">
        <v>2.0000000000000004E-2</v>
      </c>
      <c r="CT14" s="37" t="s">
        <v>79</v>
      </c>
      <c r="CU14" s="133">
        <f t="shared" si="7"/>
        <v>0.104</v>
      </c>
      <c r="CV14" s="216"/>
      <c r="CW14" s="34" t="s">
        <v>89</v>
      </c>
      <c r="CX14" s="35">
        <v>0.05</v>
      </c>
      <c r="CY14" s="236">
        <v>0.03</v>
      </c>
      <c r="CZ14" s="34" t="s">
        <v>89</v>
      </c>
      <c r="DA14" s="35">
        <v>0.12</v>
      </c>
      <c r="DB14" s="236">
        <v>3.5999999999999997E-2</v>
      </c>
      <c r="DC14" s="37" t="s">
        <v>79</v>
      </c>
      <c r="DD14" s="35">
        <v>0.1</v>
      </c>
      <c r="DE14" s="236">
        <v>1.0000000000000002E-2</v>
      </c>
      <c r="DF14" s="34" t="s">
        <v>89</v>
      </c>
      <c r="DG14" s="236">
        <f t="shared" si="8"/>
        <v>7.6000000000000012E-2</v>
      </c>
    </row>
    <row r="15" spans="2:111" x14ac:dyDescent="0.3">
      <c r="B15" s="15"/>
      <c r="C15" s="38" t="s">
        <v>66</v>
      </c>
      <c r="D15" s="39">
        <v>0</v>
      </c>
      <c r="E15" s="132">
        <v>0</v>
      </c>
      <c r="F15" s="38" t="s">
        <v>66</v>
      </c>
      <c r="G15" s="39">
        <v>0.01</v>
      </c>
      <c r="H15" s="133">
        <v>3.0000000000000001E-3</v>
      </c>
      <c r="I15" s="38" t="s">
        <v>66</v>
      </c>
      <c r="J15" s="39">
        <v>0.01</v>
      </c>
      <c r="K15" s="133">
        <v>1E-3</v>
      </c>
      <c r="L15" s="38" t="s">
        <v>66</v>
      </c>
      <c r="M15" s="133">
        <f t="shared" si="9"/>
        <v>4.0000000000000001E-3</v>
      </c>
      <c r="N15" s="216"/>
      <c r="O15" s="37" t="s">
        <v>62</v>
      </c>
      <c r="P15" s="35">
        <v>0.01</v>
      </c>
      <c r="Q15" s="132">
        <v>6.0000000000000001E-3</v>
      </c>
      <c r="R15" s="37" t="s">
        <v>62</v>
      </c>
      <c r="S15" s="35">
        <v>0.03</v>
      </c>
      <c r="T15" s="133">
        <v>8.9999999999999993E-3</v>
      </c>
      <c r="U15" s="37" t="s">
        <v>62</v>
      </c>
      <c r="V15" s="35">
        <v>0.03</v>
      </c>
      <c r="W15" s="133">
        <v>3.0000000000000001E-3</v>
      </c>
      <c r="X15" s="37" t="s">
        <v>62</v>
      </c>
      <c r="Y15" s="133">
        <f t="shared" si="1"/>
        <v>1.7999999999999999E-2</v>
      </c>
      <c r="Z15" s="218"/>
      <c r="AA15" s="36" t="s">
        <v>63</v>
      </c>
      <c r="AB15" s="89">
        <v>0.03</v>
      </c>
      <c r="AC15" s="236">
        <v>1.7999999999999999E-2</v>
      </c>
      <c r="AD15" s="36" t="s">
        <v>63</v>
      </c>
      <c r="AE15" s="89">
        <v>0.03</v>
      </c>
      <c r="AF15" s="236">
        <v>8.9999999999999993E-3</v>
      </c>
      <c r="AG15" s="36" t="s">
        <v>63</v>
      </c>
      <c r="AH15" s="89">
        <v>0.04</v>
      </c>
      <c r="AI15" s="236">
        <v>4.0000000000000001E-3</v>
      </c>
      <c r="AJ15" s="36" t="s">
        <v>63</v>
      </c>
      <c r="AK15" s="236">
        <f t="shared" si="2"/>
        <v>3.0999999999999996E-2</v>
      </c>
      <c r="AL15" s="226"/>
      <c r="AM15" s="15"/>
      <c r="AN15" s="46" t="s">
        <v>96</v>
      </c>
      <c r="AO15" s="47">
        <v>0.01</v>
      </c>
      <c r="AP15" s="132">
        <v>6.0000000000000001E-3</v>
      </c>
      <c r="AQ15" s="46" t="s">
        <v>96</v>
      </c>
      <c r="AR15" s="47">
        <v>0.01</v>
      </c>
      <c r="AS15" s="133">
        <v>3.0000000000000001E-3</v>
      </c>
      <c r="AT15" s="46" t="s">
        <v>96</v>
      </c>
      <c r="AU15" s="47">
        <v>0.01</v>
      </c>
      <c r="AV15" s="133">
        <v>1E-3</v>
      </c>
      <c r="AW15" s="46" t="s">
        <v>96</v>
      </c>
      <c r="AX15" s="133">
        <f t="shared" si="3"/>
        <v>1.0000000000000002E-2</v>
      </c>
      <c r="AY15" s="218"/>
      <c r="AZ15" s="37" t="s">
        <v>94</v>
      </c>
      <c r="BA15" s="35">
        <v>7.0000000000000007E-2</v>
      </c>
      <c r="BB15" s="132">
        <v>4.2000000000000003E-2</v>
      </c>
      <c r="BC15" s="37" t="s">
        <v>94</v>
      </c>
      <c r="BD15" s="35">
        <v>7.0000000000000007E-2</v>
      </c>
      <c r="BE15" s="133">
        <v>2.1000000000000001E-2</v>
      </c>
      <c r="BF15" s="37" t="s">
        <v>94</v>
      </c>
      <c r="BG15" s="35">
        <v>0.10997</v>
      </c>
      <c r="BH15" s="133">
        <v>1.0997E-2</v>
      </c>
      <c r="BI15" s="37" t="s">
        <v>94</v>
      </c>
      <c r="BJ15" s="133">
        <f t="shared" si="4"/>
        <v>7.3997000000000007E-2</v>
      </c>
      <c r="BK15" s="216"/>
      <c r="BL15" s="51" t="s">
        <v>90</v>
      </c>
      <c r="BM15" s="90">
        <v>9.2600000000000002E-2</v>
      </c>
      <c r="BN15" s="132">
        <v>5.5559999999999998E-2</v>
      </c>
      <c r="BO15" s="51" t="s">
        <v>90</v>
      </c>
      <c r="BP15" s="90">
        <v>8.7559999999999999E-2</v>
      </c>
      <c r="BQ15" s="133">
        <v>2.6268E-2</v>
      </c>
      <c r="BU15" s="51" t="s">
        <v>90</v>
      </c>
      <c r="BV15" s="133">
        <f t="shared" si="5"/>
        <v>8.1827999999999998E-2</v>
      </c>
      <c r="BW15" s="226"/>
      <c r="BX15" s="15"/>
      <c r="BY15" s="98" t="s">
        <v>78</v>
      </c>
      <c r="BZ15" s="32">
        <v>0.05</v>
      </c>
      <c r="CA15" s="132">
        <v>0.03</v>
      </c>
      <c r="CB15" s="98" t="s">
        <v>78</v>
      </c>
      <c r="CC15" s="32">
        <v>0.05</v>
      </c>
      <c r="CD15" s="133">
        <v>1.4999999999999999E-2</v>
      </c>
      <c r="CE15" s="98" t="s">
        <v>78</v>
      </c>
      <c r="CF15" s="32">
        <v>0.05</v>
      </c>
      <c r="CG15" s="133">
        <v>5.000000000000001E-3</v>
      </c>
      <c r="CH15" s="98" t="s">
        <v>78</v>
      </c>
      <c r="CI15" s="133">
        <f t="shared" si="6"/>
        <v>0.05</v>
      </c>
      <c r="CJ15" s="218"/>
      <c r="CK15" s="52" t="s">
        <v>97</v>
      </c>
      <c r="CL15" s="50">
        <v>0.02</v>
      </c>
      <c r="CM15" s="132">
        <v>1.2E-2</v>
      </c>
      <c r="CN15" s="52" t="s">
        <v>97</v>
      </c>
      <c r="CO15" s="50">
        <v>0.02</v>
      </c>
      <c r="CP15" s="133">
        <v>6.0000000000000001E-3</v>
      </c>
      <c r="CT15" s="52" t="s">
        <v>97</v>
      </c>
      <c r="CU15" s="133">
        <f t="shared" si="7"/>
        <v>1.8000000000000002E-2</v>
      </c>
      <c r="CV15" s="216"/>
      <c r="CW15" s="36" t="s">
        <v>80</v>
      </c>
      <c r="CX15" s="89">
        <v>0.03</v>
      </c>
      <c r="CY15" s="236">
        <v>1.7999999999999999E-2</v>
      </c>
      <c r="CZ15" s="237"/>
      <c r="DA15" s="237"/>
      <c r="DB15" s="237"/>
      <c r="DC15" s="237"/>
      <c r="DD15" s="237"/>
      <c r="DE15" s="237"/>
      <c r="DF15" s="36" t="s">
        <v>80</v>
      </c>
      <c r="DG15" s="236">
        <f t="shared" si="8"/>
        <v>1.7999999999999999E-2</v>
      </c>
    </row>
    <row r="16" spans="2:111" x14ac:dyDescent="0.3">
      <c r="B16" s="15"/>
      <c r="C16" s="31" t="s">
        <v>21</v>
      </c>
      <c r="D16" s="32">
        <v>0.01</v>
      </c>
      <c r="E16" s="132">
        <v>6.0000000000000001E-3</v>
      </c>
      <c r="F16" s="31" t="s">
        <v>21</v>
      </c>
      <c r="G16" s="32">
        <v>0.02</v>
      </c>
      <c r="H16" s="133">
        <v>6.0000000000000001E-3</v>
      </c>
      <c r="I16" s="31" t="s">
        <v>21</v>
      </c>
      <c r="J16" s="32">
        <v>0.05</v>
      </c>
      <c r="K16" s="133">
        <v>5.000000000000001E-3</v>
      </c>
      <c r="L16" s="31" t="s">
        <v>21</v>
      </c>
      <c r="M16" s="133">
        <f t="shared" si="9"/>
        <v>1.7000000000000001E-2</v>
      </c>
      <c r="N16" s="216"/>
      <c r="O16" s="48" t="s">
        <v>69</v>
      </c>
      <c r="P16" s="47">
        <v>0.02</v>
      </c>
      <c r="Q16" s="132">
        <v>1.2E-2</v>
      </c>
      <c r="R16" s="48" t="s">
        <v>69</v>
      </c>
      <c r="S16" s="47">
        <v>0.03</v>
      </c>
      <c r="T16" s="133">
        <v>8.9999999999999993E-3</v>
      </c>
      <c r="U16" s="48" t="s">
        <v>69</v>
      </c>
      <c r="V16" s="47">
        <v>0.03</v>
      </c>
      <c r="W16" s="133">
        <v>3.0000000000000001E-3</v>
      </c>
      <c r="X16" s="48" t="s">
        <v>69</v>
      </c>
      <c r="Y16" s="133">
        <f t="shared" si="1"/>
        <v>2.3999999999999997E-2</v>
      </c>
      <c r="Z16" s="218"/>
      <c r="AA16" s="49" t="s">
        <v>56</v>
      </c>
      <c r="AB16" s="50">
        <v>0.03</v>
      </c>
      <c r="AC16" s="236">
        <v>1.7999999999999999E-2</v>
      </c>
      <c r="AD16" s="49" t="s">
        <v>56</v>
      </c>
      <c r="AE16" s="50">
        <v>0.03</v>
      </c>
      <c r="AF16" s="236">
        <v>8.9999999999999993E-3</v>
      </c>
      <c r="AG16" s="49" t="s">
        <v>56</v>
      </c>
      <c r="AH16" s="50">
        <v>0.03</v>
      </c>
      <c r="AI16" s="236">
        <v>3.0000000000000001E-3</v>
      </c>
      <c r="AJ16" s="49" t="s">
        <v>56</v>
      </c>
      <c r="AK16" s="236">
        <f t="shared" si="2"/>
        <v>2.9999999999999995E-2</v>
      </c>
      <c r="AL16" s="226"/>
      <c r="AM16" s="15"/>
      <c r="AN16" s="31" t="s">
        <v>50</v>
      </c>
      <c r="AO16" s="32">
        <v>0.09</v>
      </c>
      <c r="AP16" s="132">
        <v>5.3999999999999999E-2</v>
      </c>
      <c r="AQ16" s="31" t="s">
        <v>50</v>
      </c>
      <c r="AR16" s="32">
        <v>0.09</v>
      </c>
      <c r="AS16" s="133">
        <v>2.7E-2</v>
      </c>
      <c r="AT16" s="31" t="s">
        <v>50</v>
      </c>
      <c r="AU16" s="32">
        <v>0.09</v>
      </c>
      <c r="AV16" s="133">
        <v>8.9999999999999993E-3</v>
      </c>
      <c r="AW16" s="31" t="s">
        <v>50</v>
      </c>
      <c r="AX16" s="133">
        <f t="shared" si="3"/>
        <v>0.09</v>
      </c>
      <c r="AY16" s="218"/>
      <c r="AZ16" s="52" t="s">
        <v>97</v>
      </c>
      <c r="BA16" s="50">
        <v>9.9769999999999998E-2</v>
      </c>
      <c r="BB16" s="132">
        <v>5.9861999999999999E-2</v>
      </c>
      <c r="BC16" s="52" t="s">
        <v>97</v>
      </c>
      <c r="BD16" s="50">
        <v>9.7979999999999998E-2</v>
      </c>
      <c r="BE16" s="133">
        <v>2.9393999999999997E-2</v>
      </c>
      <c r="BF16" s="52" t="s">
        <v>97</v>
      </c>
      <c r="BG16" s="50">
        <v>0.1036</v>
      </c>
      <c r="BH16" s="133">
        <v>1.0360000000000001E-2</v>
      </c>
      <c r="BI16" s="52" t="s">
        <v>97</v>
      </c>
      <c r="BJ16" s="133">
        <f t="shared" si="4"/>
        <v>9.961600000000001E-2</v>
      </c>
      <c r="BK16" s="216"/>
      <c r="BL16" s="41" t="s">
        <v>16</v>
      </c>
      <c r="BM16" s="39">
        <v>8.9999999999999993E-3</v>
      </c>
      <c r="BN16" s="132">
        <v>5.3999999999999994E-3</v>
      </c>
      <c r="BO16" s="41" t="s">
        <v>16</v>
      </c>
      <c r="BP16" s="39">
        <v>8.9999999999999993E-3</v>
      </c>
      <c r="BQ16" s="133">
        <v>2.6999999999999997E-3</v>
      </c>
      <c r="BU16" s="41" t="s">
        <v>16</v>
      </c>
      <c r="BV16" s="133">
        <f t="shared" si="5"/>
        <v>8.0999999999999996E-3</v>
      </c>
      <c r="BW16" s="226"/>
      <c r="BX16" s="15"/>
      <c r="BY16" s="99" t="s">
        <v>70</v>
      </c>
      <c r="BZ16" s="47">
        <v>0.01</v>
      </c>
      <c r="CA16" s="132">
        <v>6.0000000000000001E-3</v>
      </c>
      <c r="CB16" s="99" t="s">
        <v>70</v>
      </c>
      <c r="CC16" s="47">
        <v>0.01</v>
      </c>
      <c r="CD16" s="133">
        <v>3.0000000000000001E-3</v>
      </c>
      <c r="CE16" s="99" t="s">
        <v>70</v>
      </c>
      <c r="CF16" s="47">
        <v>0.01</v>
      </c>
      <c r="CG16" s="133">
        <v>1E-3</v>
      </c>
      <c r="CH16" s="99" t="s">
        <v>70</v>
      </c>
      <c r="CI16" s="133">
        <f t="shared" si="6"/>
        <v>1.0000000000000002E-2</v>
      </c>
      <c r="CJ16" s="218"/>
      <c r="CK16" s="44" t="s">
        <v>16</v>
      </c>
      <c r="CL16" s="42">
        <v>0.01</v>
      </c>
      <c r="CM16" s="132">
        <v>6.0000000000000001E-3</v>
      </c>
      <c r="CN16" s="44" t="s">
        <v>16</v>
      </c>
      <c r="CO16" s="42">
        <v>0.01</v>
      </c>
      <c r="CP16" s="133">
        <v>3.0000000000000001E-3</v>
      </c>
      <c r="CQ16" s="44" t="s">
        <v>16</v>
      </c>
      <c r="CR16" s="42">
        <v>0.01</v>
      </c>
      <c r="CS16" s="133">
        <v>1E-3</v>
      </c>
      <c r="CT16" s="44" t="s">
        <v>16</v>
      </c>
      <c r="CU16" s="133">
        <f t="shared" si="7"/>
        <v>1.0000000000000002E-2</v>
      </c>
      <c r="CV16" s="216"/>
      <c r="CW16" s="51" t="s">
        <v>90</v>
      </c>
      <c r="CX16" s="90">
        <v>0.02</v>
      </c>
      <c r="CY16" s="236">
        <v>1.2E-2</v>
      </c>
      <c r="CZ16" s="51" t="s">
        <v>90</v>
      </c>
      <c r="DA16" s="90">
        <v>6.3189999999999996E-2</v>
      </c>
      <c r="DB16" s="236">
        <v>1.8956999999999998E-2</v>
      </c>
      <c r="DC16" s="237"/>
      <c r="DD16" s="237"/>
      <c r="DE16" s="237"/>
      <c r="DF16" s="51" t="s">
        <v>90</v>
      </c>
      <c r="DG16" s="236">
        <f t="shared" si="8"/>
        <v>3.0956999999999998E-2</v>
      </c>
    </row>
    <row r="17" spans="2:111" x14ac:dyDescent="0.3">
      <c r="B17" s="15"/>
      <c r="C17" s="46" t="s">
        <v>22</v>
      </c>
      <c r="D17" s="47">
        <v>0.01</v>
      </c>
      <c r="E17" s="132">
        <v>6.0000000000000001E-3</v>
      </c>
      <c r="F17" s="46" t="s">
        <v>22</v>
      </c>
      <c r="G17" s="47">
        <v>0.01</v>
      </c>
      <c r="H17" s="133">
        <v>3.0000000000000001E-3</v>
      </c>
      <c r="I17" s="46" t="s">
        <v>22</v>
      </c>
      <c r="J17" s="47">
        <v>0.01</v>
      </c>
      <c r="K17" s="133">
        <v>1E-3</v>
      </c>
      <c r="L17" s="46" t="s">
        <v>22</v>
      </c>
      <c r="M17" s="133">
        <f t="shared" si="9"/>
        <v>1.0000000000000002E-2</v>
      </c>
      <c r="N17" s="216"/>
      <c r="O17" s="52" t="s">
        <v>56</v>
      </c>
      <c r="P17" s="50">
        <v>0.01</v>
      </c>
      <c r="Q17" s="132">
        <v>6.0000000000000001E-3</v>
      </c>
      <c r="R17" s="52" t="s">
        <v>56</v>
      </c>
      <c r="S17" s="50">
        <v>0.02</v>
      </c>
      <c r="T17" s="133">
        <v>6.0000000000000001E-3</v>
      </c>
      <c r="U17" s="52" t="s">
        <v>56</v>
      </c>
      <c r="V17" s="50">
        <v>0.02</v>
      </c>
      <c r="W17" s="133">
        <v>2E-3</v>
      </c>
      <c r="X17" s="52" t="s">
        <v>56</v>
      </c>
      <c r="Y17" s="133">
        <f t="shared" si="1"/>
        <v>1.4E-2</v>
      </c>
      <c r="Z17" s="218"/>
      <c r="AA17" s="41" t="s">
        <v>15</v>
      </c>
      <c r="AB17" s="42">
        <v>0.02</v>
      </c>
      <c r="AC17" s="236">
        <v>1.2E-2</v>
      </c>
      <c r="AD17" s="41" t="s">
        <v>15</v>
      </c>
      <c r="AE17" s="42">
        <v>0.02</v>
      </c>
      <c r="AF17" s="236">
        <v>6.0000000000000001E-3</v>
      </c>
      <c r="AG17" s="41" t="s">
        <v>15</v>
      </c>
      <c r="AH17" s="42">
        <v>0.03</v>
      </c>
      <c r="AI17" s="236">
        <v>3.0000000000000001E-3</v>
      </c>
      <c r="AJ17" s="41" t="s">
        <v>15</v>
      </c>
      <c r="AK17" s="236">
        <f t="shared" si="2"/>
        <v>2.1000000000000001E-2</v>
      </c>
      <c r="AL17" s="226"/>
      <c r="AM17" s="15"/>
      <c r="AN17" s="262" t="s">
        <v>458</v>
      </c>
      <c r="AO17" s="32">
        <v>0.02</v>
      </c>
      <c r="AP17" s="132">
        <v>1.2E-2</v>
      </c>
      <c r="AQ17" s="262" t="s">
        <v>458</v>
      </c>
      <c r="AR17" s="32">
        <v>0.02</v>
      </c>
      <c r="AS17" s="133">
        <v>6.0000000000000001E-3</v>
      </c>
      <c r="AT17" s="262" t="s">
        <v>458</v>
      </c>
      <c r="AU17" s="32">
        <v>0.02</v>
      </c>
      <c r="AV17" s="133">
        <v>2E-3</v>
      </c>
      <c r="AW17" s="262" t="s">
        <v>458</v>
      </c>
      <c r="AX17" s="133">
        <f t="shared" si="3"/>
        <v>2.0000000000000004E-2</v>
      </c>
      <c r="AY17" s="218"/>
      <c r="AZ17" s="44" t="s">
        <v>16</v>
      </c>
      <c r="BA17" s="42">
        <v>0.01</v>
      </c>
      <c r="BB17" s="132">
        <v>6.0000000000000001E-3</v>
      </c>
      <c r="BC17" s="44" t="s">
        <v>16</v>
      </c>
      <c r="BD17" s="42">
        <v>0.01</v>
      </c>
      <c r="BE17" s="133">
        <v>3.0000000000000001E-3</v>
      </c>
      <c r="BF17" s="44" t="s">
        <v>16</v>
      </c>
      <c r="BG17" s="42">
        <v>0.01</v>
      </c>
      <c r="BH17" s="133">
        <v>1E-3</v>
      </c>
      <c r="BI17" s="44" t="s">
        <v>16</v>
      </c>
      <c r="BJ17" s="133">
        <f t="shared" si="4"/>
        <v>1.0000000000000002E-2</v>
      </c>
      <c r="BK17" s="216"/>
      <c r="BL17" s="43" t="s">
        <v>98</v>
      </c>
      <c r="BM17" s="39">
        <v>1E-3</v>
      </c>
      <c r="BN17" s="132">
        <v>5.9999999999999995E-4</v>
      </c>
      <c r="BO17" s="43" t="s">
        <v>98</v>
      </c>
      <c r="BP17" s="39">
        <v>1E-3</v>
      </c>
      <c r="BQ17" s="133">
        <v>2.9999999999999997E-4</v>
      </c>
      <c r="BR17" s="43"/>
      <c r="BS17" s="39"/>
      <c r="BT17" s="133"/>
      <c r="BU17" s="43" t="s">
        <v>98</v>
      </c>
      <c r="BV17" s="133">
        <f t="shared" si="5"/>
        <v>8.9999999999999998E-4</v>
      </c>
      <c r="BW17" s="226"/>
      <c r="BX17" s="15"/>
      <c r="BY17" s="98" t="s">
        <v>50</v>
      </c>
      <c r="BZ17" s="32">
        <v>0.09</v>
      </c>
      <c r="CA17" s="132">
        <v>5.3999999999999999E-2</v>
      </c>
      <c r="CB17" s="98" t="s">
        <v>50</v>
      </c>
      <c r="CC17" s="32">
        <v>0.09</v>
      </c>
      <c r="CD17" s="133">
        <v>2.7E-2</v>
      </c>
      <c r="CE17" s="98" t="s">
        <v>50</v>
      </c>
      <c r="CF17" s="32">
        <v>0.09</v>
      </c>
      <c r="CG17" s="133">
        <v>8.9999999999999993E-3</v>
      </c>
      <c r="CH17" s="98" t="s">
        <v>50</v>
      </c>
      <c r="CI17" s="133">
        <f t="shared" si="6"/>
        <v>0.09</v>
      </c>
      <c r="CJ17" s="218"/>
      <c r="CK17" s="262" t="s">
        <v>458</v>
      </c>
      <c r="CL17" s="32">
        <v>5.6599999999999998E-2</v>
      </c>
      <c r="CM17" s="132">
        <v>3.3959999999999997E-2</v>
      </c>
      <c r="CN17" s="262" t="s">
        <v>458</v>
      </c>
      <c r="CO17" s="32">
        <v>6.6239999999999993E-2</v>
      </c>
      <c r="CP17" s="133">
        <v>1.9871999999999997E-2</v>
      </c>
      <c r="CT17" s="262" t="s">
        <v>458</v>
      </c>
      <c r="CU17" s="133">
        <f t="shared" si="7"/>
        <v>5.3831999999999991E-2</v>
      </c>
      <c r="CV17" s="216"/>
      <c r="CW17" s="41" t="s">
        <v>16</v>
      </c>
      <c r="CX17" s="42">
        <v>1.7999999999999999E-2</v>
      </c>
      <c r="CY17" s="236">
        <v>1.0799999999999999E-2</v>
      </c>
      <c r="CZ17" s="41" t="s">
        <v>16</v>
      </c>
      <c r="DA17" s="42">
        <v>1.7999999999999999E-2</v>
      </c>
      <c r="DB17" s="236">
        <v>5.3999999999999994E-3</v>
      </c>
      <c r="DC17" s="237"/>
      <c r="DD17" s="237"/>
      <c r="DE17" s="237"/>
      <c r="DF17" s="41" t="s">
        <v>16</v>
      </c>
      <c r="DG17" s="236">
        <f t="shared" si="8"/>
        <v>1.6199999999999999E-2</v>
      </c>
    </row>
    <row r="18" spans="2:111" x14ac:dyDescent="0.3">
      <c r="B18" s="15" t="s">
        <v>101</v>
      </c>
      <c r="C18" s="31" t="s">
        <v>50</v>
      </c>
      <c r="D18" s="32">
        <v>0.1</v>
      </c>
      <c r="E18" s="132">
        <v>0.06</v>
      </c>
      <c r="F18" s="31" t="s">
        <v>50</v>
      </c>
      <c r="G18" s="32">
        <v>0.1</v>
      </c>
      <c r="H18" s="133">
        <v>0.03</v>
      </c>
      <c r="I18" s="31" t="s">
        <v>50</v>
      </c>
      <c r="J18" s="32">
        <v>0.1</v>
      </c>
      <c r="K18" s="133">
        <v>1.0000000000000002E-2</v>
      </c>
      <c r="L18" s="31" t="s">
        <v>50</v>
      </c>
      <c r="M18" s="133">
        <f t="shared" si="9"/>
        <v>0.1</v>
      </c>
      <c r="N18" s="216"/>
      <c r="O18" s="26" t="s">
        <v>23</v>
      </c>
      <c r="P18" s="25">
        <v>0.01</v>
      </c>
      <c r="Q18" s="132">
        <v>6.0000000000000001E-3</v>
      </c>
      <c r="R18" s="26" t="s">
        <v>23</v>
      </c>
      <c r="S18" s="25">
        <v>0.01</v>
      </c>
      <c r="T18" s="133">
        <v>3.0000000000000001E-3</v>
      </c>
      <c r="U18" s="26" t="s">
        <v>23</v>
      </c>
      <c r="V18" s="25">
        <v>0.01</v>
      </c>
      <c r="W18" s="133">
        <v>1E-3</v>
      </c>
      <c r="X18" s="26" t="s">
        <v>23</v>
      </c>
      <c r="Y18" s="133">
        <f t="shared" si="1"/>
        <v>1.0000000000000002E-2</v>
      </c>
      <c r="Z18" s="218"/>
      <c r="AA18" s="26" t="s">
        <v>23</v>
      </c>
      <c r="AB18" s="25">
        <v>0.01</v>
      </c>
      <c r="AC18" s="236">
        <v>6.0000000000000001E-3</v>
      </c>
      <c r="AD18" s="26" t="s">
        <v>23</v>
      </c>
      <c r="AE18" s="25">
        <v>0.01</v>
      </c>
      <c r="AF18" s="236">
        <v>3.0000000000000001E-3</v>
      </c>
      <c r="AG18" s="26" t="s">
        <v>23</v>
      </c>
      <c r="AH18" s="25">
        <v>0.01</v>
      </c>
      <c r="AI18" s="236">
        <v>1E-3</v>
      </c>
      <c r="AJ18" s="26" t="s">
        <v>23</v>
      </c>
      <c r="AK18" s="236">
        <f t="shared" si="2"/>
        <v>1.0000000000000002E-2</v>
      </c>
      <c r="AL18" s="226"/>
      <c r="AM18" s="15" t="s">
        <v>102</v>
      </c>
      <c r="AN18" s="46" t="s">
        <v>24</v>
      </c>
      <c r="AO18" s="47">
        <v>0.03</v>
      </c>
      <c r="AP18" s="132">
        <v>1.7999999999999999E-2</v>
      </c>
      <c r="AQ18" s="46" t="s">
        <v>24</v>
      </c>
      <c r="AR18" s="47">
        <v>0.03</v>
      </c>
      <c r="AS18" s="133">
        <v>8.9999999999999993E-3</v>
      </c>
      <c r="AT18" s="46" t="s">
        <v>24</v>
      </c>
      <c r="AU18" s="47">
        <v>0.03</v>
      </c>
      <c r="AV18" s="133">
        <v>3.0000000000000001E-3</v>
      </c>
      <c r="AW18" s="46" t="s">
        <v>24</v>
      </c>
      <c r="AX18" s="133">
        <f t="shared" si="3"/>
        <v>2.9999999999999995E-2</v>
      </c>
      <c r="AY18" s="218"/>
      <c r="AZ18" s="23" t="s">
        <v>99</v>
      </c>
      <c r="BA18" s="22">
        <v>0.02</v>
      </c>
      <c r="BB18" s="132">
        <v>1.2E-2</v>
      </c>
      <c r="BC18" s="23" t="s">
        <v>99</v>
      </c>
      <c r="BD18" s="22">
        <v>0.02</v>
      </c>
      <c r="BE18" s="133">
        <v>6.0000000000000001E-3</v>
      </c>
      <c r="BI18" s="23" t="s">
        <v>99</v>
      </c>
      <c r="BJ18" s="133">
        <f t="shared" si="4"/>
        <v>1.8000000000000002E-2</v>
      </c>
      <c r="BK18" s="216"/>
      <c r="BR18" s="41" t="s">
        <v>238</v>
      </c>
      <c r="BS18" s="39">
        <v>0.01</v>
      </c>
      <c r="BT18" s="133">
        <v>1E-3</v>
      </c>
      <c r="BU18" s="41" t="s">
        <v>238</v>
      </c>
      <c r="BV18" s="133">
        <f t="shared" si="5"/>
        <v>1E-3</v>
      </c>
      <c r="BW18" s="226"/>
      <c r="BX18" s="15" t="s">
        <v>103</v>
      </c>
      <c r="BY18" s="262" t="s">
        <v>458</v>
      </c>
      <c r="BZ18" s="32">
        <v>0.02</v>
      </c>
      <c r="CA18" s="132">
        <v>1.2E-2</v>
      </c>
      <c r="CB18" s="262" t="s">
        <v>458</v>
      </c>
      <c r="CC18" s="32">
        <v>0.02</v>
      </c>
      <c r="CD18" s="133">
        <v>6.0000000000000001E-3</v>
      </c>
      <c r="CE18" s="262" t="s">
        <v>458</v>
      </c>
      <c r="CF18" s="32">
        <v>0.02</v>
      </c>
      <c r="CG18" s="133">
        <v>2E-3</v>
      </c>
      <c r="CH18" s="262" t="s">
        <v>458</v>
      </c>
      <c r="CI18" s="133">
        <f t="shared" si="6"/>
        <v>2.0000000000000004E-2</v>
      </c>
      <c r="CJ18" s="218"/>
      <c r="CK18" s="48" t="s">
        <v>77</v>
      </c>
      <c r="CL18" s="47">
        <v>0.03</v>
      </c>
      <c r="CM18" s="132">
        <v>1.7999999999999999E-2</v>
      </c>
      <c r="CN18" s="48" t="s">
        <v>77</v>
      </c>
      <c r="CO18" s="47">
        <v>0.1</v>
      </c>
      <c r="CP18" s="133">
        <v>0.03</v>
      </c>
      <c r="CQ18" s="48" t="s">
        <v>77</v>
      </c>
      <c r="CR18" s="47">
        <v>0.23319999999999999</v>
      </c>
      <c r="CS18" s="133">
        <v>2.332E-2</v>
      </c>
      <c r="CT18" s="48" t="s">
        <v>77</v>
      </c>
      <c r="CU18" s="133">
        <f t="shared" si="7"/>
        <v>7.1319999999999995E-2</v>
      </c>
      <c r="CV18" s="216"/>
      <c r="CW18" s="43" t="s">
        <v>98</v>
      </c>
      <c r="CX18" s="91">
        <v>2E-3</v>
      </c>
      <c r="CY18" s="236">
        <v>1.1999999999999999E-3</v>
      </c>
      <c r="CZ18" s="43" t="s">
        <v>98</v>
      </c>
      <c r="DA18" s="91">
        <v>2E-3</v>
      </c>
      <c r="DB18" s="236">
        <v>5.9999999999999995E-4</v>
      </c>
      <c r="DC18" s="237"/>
      <c r="DD18" s="237"/>
      <c r="DE18" s="237"/>
      <c r="DF18" s="43" t="s">
        <v>98</v>
      </c>
      <c r="DG18" s="236">
        <f t="shared" si="8"/>
        <v>1.8E-3</v>
      </c>
    </row>
    <row r="19" spans="2:111" x14ac:dyDescent="0.3">
      <c r="B19" s="15"/>
      <c r="C19" s="262" t="s">
        <v>458</v>
      </c>
      <c r="D19" s="32">
        <v>0</v>
      </c>
      <c r="E19" s="132">
        <v>0</v>
      </c>
      <c r="F19" s="262" t="s">
        <v>458</v>
      </c>
      <c r="G19" s="32">
        <v>0.01</v>
      </c>
      <c r="H19" s="133">
        <v>3.0000000000000001E-3</v>
      </c>
      <c r="I19" s="262" t="s">
        <v>460</v>
      </c>
      <c r="J19" s="32">
        <v>0.01</v>
      </c>
      <c r="K19" s="133">
        <v>1E-3</v>
      </c>
      <c r="L19" s="262" t="s">
        <v>458</v>
      </c>
      <c r="M19" s="133">
        <f t="shared" si="9"/>
        <v>4.0000000000000001E-3</v>
      </c>
      <c r="N19" s="216"/>
      <c r="O19" s="33" t="s">
        <v>50</v>
      </c>
      <c r="P19" s="32">
        <v>0.1</v>
      </c>
      <c r="Q19" s="132">
        <v>0.06</v>
      </c>
      <c r="R19" s="33" t="s">
        <v>50</v>
      </c>
      <c r="S19" s="32">
        <v>0.1</v>
      </c>
      <c r="T19" s="133">
        <v>0.03</v>
      </c>
      <c r="U19" s="33" t="s">
        <v>50</v>
      </c>
      <c r="V19" s="32">
        <v>0.1</v>
      </c>
      <c r="W19" s="133">
        <v>1.0000000000000002E-2</v>
      </c>
      <c r="X19" s="33" t="s">
        <v>50</v>
      </c>
      <c r="Y19" s="133">
        <f t="shared" si="1"/>
        <v>0.1</v>
      </c>
      <c r="Z19" s="218"/>
      <c r="AA19" s="33" t="s">
        <v>50</v>
      </c>
      <c r="AB19" s="32">
        <v>0.1</v>
      </c>
      <c r="AC19" s="236">
        <v>0.06</v>
      </c>
      <c r="AD19" s="33" t="s">
        <v>50</v>
      </c>
      <c r="AE19" s="32">
        <v>0.1</v>
      </c>
      <c r="AF19" s="236">
        <v>0.03</v>
      </c>
      <c r="AG19" s="33" t="s">
        <v>50</v>
      </c>
      <c r="AH19" s="32">
        <v>0.15</v>
      </c>
      <c r="AI19" s="236">
        <v>1.4999999999999999E-2</v>
      </c>
      <c r="AJ19" s="33" t="s">
        <v>50</v>
      </c>
      <c r="AK19" s="236">
        <f t="shared" si="2"/>
        <v>0.105</v>
      </c>
      <c r="AL19" s="226"/>
      <c r="AM19" s="15"/>
      <c r="AN19" s="46" t="s">
        <v>54</v>
      </c>
      <c r="AO19" s="47">
        <v>0.01</v>
      </c>
      <c r="AP19" s="132">
        <v>6.0000000000000001E-3</v>
      </c>
      <c r="AQ19" s="46" t="s">
        <v>54</v>
      </c>
      <c r="AR19" s="47">
        <v>0.01</v>
      </c>
      <c r="AS19" s="133">
        <v>3.0000000000000001E-3</v>
      </c>
      <c r="AT19" s="46" t="s">
        <v>54</v>
      </c>
      <c r="AU19" s="47">
        <v>0.01</v>
      </c>
      <c r="AV19" s="133">
        <v>1E-3</v>
      </c>
      <c r="AW19" s="46" t="s">
        <v>54</v>
      </c>
      <c r="AX19" s="133">
        <f t="shared" si="3"/>
        <v>1.0000000000000002E-2</v>
      </c>
      <c r="AY19" s="218"/>
      <c r="AZ19" s="262" t="s">
        <v>458</v>
      </c>
      <c r="BA19" s="32">
        <v>0.1</v>
      </c>
      <c r="BB19" s="132">
        <v>0.06</v>
      </c>
      <c r="BC19" s="262" t="s">
        <v>458</v>
      </c>
      <c r="BD19" s="32">
        <v>0.1</v>
      </c>
      <c r="BE19" s="133">
        <v>0.03</v>
      </c>
      <c r="BF19" s="262" t="s">
        <v>458</v>
      </c>
      <c r="BG19" s="32">
        <v>0.1</v>
      </c>
      <c r="BH19" s="133">
        <v>1.0000000000000002E-2</v>
      </c>
      <c r="BI19" s="262" t="s">
        <v>458</v>
      </c>
      <c r="BJ19" s="133">
        <f t="shared" si="4"/>
        <v>0.1</v>
      </c>
      <c r="BK19" s="216"/>
      <c r="BL19" s="23" t="s">
        <v>99</v>
      </c>
      <c r="BM19" s="22">
        <v>0.01</v>
      </c>
      <c r="BN19" s="132">
        <v>6.0000000000000001E-3</v>
      </c>
      <c r="BO19" s="23" t="s">
        <v>99</v>
      </c>
      <c r="BP19" s="22">
        <v>0.01</v>
      </c>
      <c r="BQ19" s="133">
        <v>3.0000000000000001E-3</v>
      </c>
      <c r="BR19" s="33"/>
      <c r="BS19" s="32"/>
      <c r="BT19" s="133"/>
      <c r="BU19" s="23" t="s">
        <v>99</v>
      </c>
      <c r="BV19" s="133">
        <f t="shared" si="5"/>
        <v>9.0000000000000011E-3</v>
      </c>
      <c r="BW19" s="226"/>
      <c r="BX19" s="15"/>
      <c r="BY19" s="99" t="s">
        <v>24</v>
      </c>
      <c r="BZ19" s="47">
        <v>0.03</v>
      </c>
      <c r="CA19" s="132">
        <v>1.7999999999999999E-2</v>
      </c>
      <c r="CB19" s="99" t="s">
        <v>24</v>
      </c>
      <c r="CC19" s="47">
        <v>0.03</v>
      </c>
      <c r="CD19" s="133">
        <v>8.9999999999999993E-3</v>
      </c>
      <c r="CE19" s="99" t="s">
        <v>24</v>
      </c>
      <c r="CF19" s="47">
        <v>0.03</v>
      </c>
      <c r="CG19" s="133">
        <v>3.0000000000000001E-3</v>
      </c>
      <c r="CH19" s="99" t="s">
        <v>24</v>
      </c>
      <c r="CI19" s="133">
        <f t="shared" si="6"/>
        <v>2.9999999999999995E-2</v>
      </c>
      <c r="CK19" s="24" t="s">
        <v>55</v>
      </c>
      <c r="CL19" s="25">
        <v>1.0000000000000001E-5</v>
      </c>
      <c r="CM19" s="132">
        <v>6.0000000000000002E-6</v>
      </c>
      <c r="CN19" s="24" t="s">
        <v>55</v>
      </c>
      <c r="CO19" s="25">
        <v>2E-3</v>
      </c>
      <c r="CP19" s="133">
        <v>5.9999999999999995E-4</v>
      </c>
      <c r="CQ19" s="24" t="s">
        <v>55</v>
      </c>
      <c r="CR19" s="25">
        <v>0.01</v>
      </c>
      <c r="CS19" s="133">
        <v>1E-3</v>
      </c>
      <c r="CT19" s="24" t="s">
        <v>55</v>
      </c>
      <c r="CU19" s="133">
        <f t="shared" si="7"/>
        <v>1.606E-3</v>
      </c>
      <c r="CV19" s="216"/>
      <c r="CW19" s="262" t="s">
        <v>458</v>
      </c>
      <c r="CX19" s="32">
        <v>9.5399999999999999E-2</v>
      </c>
      <c r="CY19" s="236">
        <v>5.7239999999999999E-2</v>
      </c>
      <c r="CZ19" s="237"/>
      <c r="DA19" s="237"/>
      <c r="DB19" s="237"/>
      <c r="DC19" s="237"/>
      <c r="DD19" s="237"/>
      <c r="DE19" s="237"/>
      <c r="DF19" s="262" t="s">
        <v>458</v>
      </c>
      <c r="DG19" s="236">
        <f t="shared" si="8"/>
        <v>5.7239999999999999E-2</v>
      </c>
    </row>
    <row r="20" spans="2:111" x14ac:dyDescent="0.3">
      <c r="B20" s="15"/>
      <c r="C20" s="46" t="s">
        <v>24</v>
      </c>
      <c r="D20" s="47">
        <v>0.01</v>
      </c>
      <c r="E20" s="132">
        <v>6.0000000000000001E-3</v>
      </c>
      <c r="F20" s="46" t="s">
        <v>24</v>
      </c>
      <c r="G20" s="47">
        <v>0.02</v>
      </c>
      <c r="H20" s="133">
        <v>6.0000000000000001E-3</v>
      </c>
      <c r="I20" s="46" t="s">
        <v>24</v>
      </c>
      <c r="J20" s="47">
        <v>0.04</v>
      </c>
      <c r="K20" s="133">
        <v>4.0000000000000001E-3</v>
      </c>
      <c r="L20" s="46" t="s">
        <v>24</v>
      </c>
      <c r="M20" s="133">
        <f t="shared" si="9"/>
        <v>1.6E-2</v>
      </c>
      <c r="N20" s="216"/>
      <c r="O20" s="262" t="s">
        <v>458</v>
      </c>
      <c r="P20" s="32">
        <v>0.01</v>
      </c>
      <c r="Q20" s="132">
        <v>6.0000000000000001E-3</v>
      </c>
      <c r="R20" s="262" t="s">
        <v>458</v>
      </c>
      <c r="S20" s="32">
        <v>0.06</v>
      </c>
      <c r="T20" s="133">
        <v>1.7999999999999999E-2</v>
      </c>
      <c r="U20" s="262" t="s">
        <v>458</v>
      </c>
      <c r="V20" s="32">
        <v>0.06</v>
      </c>
      <c r="W20" s="133">
        <v>6.0000000000000001E-3</v>
      </c>
      <c r="X20" s="33" t="s">
        <v>51</v>
      </c>
      <c r="Y20" s="133">
        <f t="shared" si="1"/>
        <v>0.03</v>
      </c>
      <c r="Z20" s="218"/>
      <c r="AA20" s="262" t="s">
        <v>458</v>
      </c>
      <c r="AB20" s="32">
        <v>0.1</v>
      </c>
      <c r="AC20" s="236">
        <v>0.06</v>
      </c>
      <c r="AD20" s="262" t="s">
        <v>458</v>
      </c>
      <c r="AE20" s="32">
        <v>0.1</v>
      </c>
      <c r="AF20" s="236">
        <v>0.03</v>
      </c>
      <c r="AG20" s="262" t="s">
        <v>458</v>
      </c>
      <c r="AH20" s="32">
        <v>0.1419</v>
      </c>
      <c r="AI20" s="236">
        <v>1.4190000000000001E-2</v>
      </c>
      <c r="AJ20" s="262" t="s">
        <v>458</v>
      </c>
      <c r="AK20" s="236">
        <f t="shared" si="2"/>
        <v>0.10419</v>
      </c>
      <c r="AL20" s="226"/>
      <c r="AM20" s="15"/>
      <c r="AN20" s="38" t="s">
        <v>17</v>
      </c>
      <c r="AO20" s="39">
        <v>9.9979999999999999E-2</v>
      </c>
      <c r="AP20" s="132">
        <v>5.9988E-2</v>
      </c>
      <c r="AQ20" s="38" t="s">
        <v>17</v>
      </c>
      <c r="AR20" s="39">
        <v>9.9979999999999999E-2</v>
      </c>
      <c r="AS20" s="133">
        <v>2.9994E-2</v>
      </c>
      <c r="AT20" s="38" t="s">
        <v>17</v>
      </c>
      <c r="AU20" s="39">
        <v>9.9979999999999999E-2</v>
      </c>
      <c r="AV20" s="133">
        <v>9.9979999999999999E-3</v>
      </c>
      <c r="AW20" s="38" t="s">
        <v>17</v>
      </c>
      <c r="AX20" s="133">
        <f t="shared" si="3"/>
        <v>9.9980000000000013E-2</v>
      </c>
      <c r="AY20" s="218"/>
      <c r="AZ20" s="48" t="s">
        <v>54</v>
      </c>
      <c r="BA20" s="47">
        <v>0.1</v>
      </c>
      <c r="BB20" s="132">
        <v>0.06</v>
      </c>
      <c r="BC20" s="48" t="s">
        <v>54</v>
      </c>
      <c r="BD20" s="47">
        <v>0.1</v>
      </c>
      <c r="BE20" s="133">
        <v>0.03</v>
      </c>
      <c r="BF20" s="48" t="s">
        <v>54</v>
      </c>
      <c r="BG20" s="47">
        <v>0.12</v>
      </c>
      <c r="BH20" s="133">
        <v>1.2E-2</v>
      </c>
      <c r="BI20" s="48" t="s">
        <v>54</v>
      </c>
      <c r="BJ20" s="133">
        <f t="shared" si="4"/>
        <v>0.10199999999999999</v>
      </c>
      <c r="BK20" s="216"/>
      <c r="BL20" s="262" t="s">
        <v>458</v>
      </c>
      <c r="BM20" s="32">
        <v>0.12</v>
      </c>
      <c r="BN20" s="132">
        <v>7.1999999999999995E-2</v>
      </c>
      <c r="BO20" s="262" t="s">
        <v>458</v>
      </c>
      <c r="BP20" s="32">
        <v>0.12</v>
      </c>
      <c r="BQ20" s="133">
        <v>3.5999999999999997E-2</v>
      </c>
      <c r="BR20" s="262" t="s">
        <v>458</v>
      </c>
      <c r="BS20" s="32">
        <v>0.1</v>
      </c>
      <c r="BT20" s="133">
        <v>1.0000000000000002E-2</v>
      </c>
      <c r="BU20" s="262" t="s">
        <v>458</v>
      </c>
      <c r="BV20" s="133">
        <f t="shared" si="5"/>
        <v>0.11799999999999999</v>
      </c>
      <c r="BX20" s="15"/>
      <c r="BY20" s="99" t="s">
        <v>77</v>
      </c>
      <c r="BZ20" s="47">
        <v>0.01</v>
      </c>
      <c r="CA20" s="132">
        <v>6.0000000000000001E-3</v>
      </c>
      <c r="CB20" s="99" t="s">
        <v>77</v>
      </c>
      <c r="CC20" s="47">
        <v>0.01</v>
      </c>
      <c r="CD20" s="133">
        <v>3.0000000000000001E-3</v>
      </c>
      <c r="CE20" s="99" t="s">
        <v>77</v>
      </c>
      <c r="CF20" s="47">
        <v>0.01</v>
      </c>
      <c r="CG20" s="133">
        <v>1E-3</v>
      </c>
      <c r="CH20" s="99" t="s">
        <v>77</v>
      </c>
      <c r="CI20" s="133">
        <f t="shared" si="6"/>
        <v>1.0000000000000002E-2</v>
      </c>
      <c r="CJ20" s="218"/>
      <c r="CK20" s="24" t="s">
        <v>121</v>
      </c>
      <c r="CL20" s="25">
        <v>1.0000000000000001E-5</v>
      </c>
      <c r="CM20" s="132">
        <v>6.0000000000000002E-6</v>
      </c>
      <c r="CN20" s="24" t="s">
        <v>121</v>
      </c>
      <c r="CO20" s="25">
        <v>4.0000000000000002E-4</v>
      </c>
      <c r="CP20" s="133">
        <v>1.2E-4</v>
      </c>
      <c r="CQ20" s="24" t="s">
        <v>121</v>
      </c>
      <c r="CR20" s="25">
        <v>5.0000000000000001E-3</v>
      </c>
      <c r="CS20" s="133">
        <v>5.0000000000000001E-4</v>
      </c>
      <c r="CT20" s="24" t="s">
        <v>121</v>
      </c>
      <c r="CU20" s="133">
        <f t="shared" si="7"/>
        <v>6.2600000000000004E-4</v>
      </c>
      <c r="CV20" s="216"/>
      <c r="CW20" s="48" t="s">
        <v>77</v>
      </c>
      <c r="CX20" s="47">
        <v>0.04</v>
      </c>
      <c r="CY20" s="236">
        <v>2.4E-2</v>
      </c>
      <c r="CZ20" s="48" t="s">
        <v>77</v>
      </c>
      <c r="DA20" s="47">
        <v>0.12016</v>
      </c>
      <c r="DB20" s="236">
        <v>3.6047999999999997E-2</v>
      </c>
      <c r="DC20" s="48" t="s">
        <v>77</v>
      </c>
      <c r="DD20" s="47">
        <v>1.23E-3</v>
      </c>
      <c r="DE20" s="236">
        <v>1.2300000000000001E-4</v>
      </c>
      <c r="DF20" s="48" t="s">
        <v>77</v>
      </c>
      <c r="DG20" s="236">
        <f t="shared" si="8"/>
        <v>6.0170999999999995E-2</v>
      </c>
    </row>
    <row r="21" spans="2:111" x14ac:dyDescent="0.3">
      <c r="B21" s="15"/>
      <c r="C21" s="38" t="s">
        <v>17</v>
      </c>
      <c r="D21" s="39">
        <v>0.14000000000000001</v>
      </c>
      <c r="E21" s="132">
        <v>8.4000000000000005E-2</v>
      </c>
      <c r="F21" s="38" t="s">
        <v>17</v>
      </c>
      <c r="G21" s="39">
        <v>0.13999</v>
      </c>
      <c r="H21" s="133">
        <v>4.1997E-2</v>
      </c>
      <c r="I21" s="38" t="s">
        <v>17</v>
      </c>
      <c r="J21" s="39">
        <v>0.13900000000000001</v>
      </c>
      <c r="K21" s="133">
        <v>1.3900000000000003E-2</v>
      </c>
      <c r="L21" s="38" t="s">
        <v>17</v>
      </c>
      <c r="M21" s="133">
        <f t="shared" si="9"/>
        <v>0.13989699999999999</v>
      </c>
      <c r="N21" s="216"/>
      <c r="O21" s="48" t="s">
        <v>24</v>
      </c>
      <c r="P21" s="47">
        <v>0.01</v>
      </c>
      <c r="Q21" s="132">
        <v>6.0000000000000001E-3</v>
      </c>
      <c r="R21" s="48" t="s">
        <v>24</v>
      </c>
      <c r="S21" s="47">
        <v>7.0000000000000007E-2</v>
      </c>
      <c r="T21" s="133">
        <v>2.1000000000000001E-2</v>
      </c>
      <c r="U21" s="48" t="s">
        <v>24</v>
      </c>
      <c r="V21" s="47">
        <v>7.0000000000000007E-2</v>
      </c>
      <c r="W21" s="133">
        <v>7.000000000000001E-3</v>
      </c>
      <c r="X21" s="48" t="s">
        <v>24</v>
      </c>
      <c r="Y21" s="133">
        <f t="shared" si="1"/>
        <v>3.4000000000000002E-2</v>
      </c>
      <c r="Z21" s="218"/>
      <c r="AA21" s="48" t="s">
        <v>24</v>
      </c>
      <c r="AB21" s="47">
        <v>0.1</v>
      </c>
      <c r="AC21" s="236">
        <v>0.06</v>
      </c>
      <c r="AD21" s="48" t="s">
        <v>24</v>
      </c>
      <c r="AE21" s="47">
        <v>0.1</v>
      </c>
      <c r="AF21" s="236">
        <v>0.03</v>
      </c>
      <c r="AG21" s="48" t="s">
        <v>24</v>
      </c>
      <c r="AH21" s="47">
        <v>0.1</v>
      </c>
      <c r="AI21" s="236">
        <v>1.0000000000000002E-2</v>
      </c>
      <c r="AJ21" s="48" t="s">
        <v>24</v>
      </c>
      <c r="AK21" s="236">
        <f t="shared" si="2"/>
        <v>0.1</v>
      </c>
      <c r="AL21" s="226"/>
      <c r="AM21" s="15"/>
      <c r="AN21" s="46" t="s">
        <v>229</v>
      </c>
      <c r="AO21" s="47">
        <v>1.0000000000000001E-5</v>
      </c>
      <c r="AP21" s="132">
        <v>6.0000000000000002E-6</v>
      </c>
      <c r="AQ21" s="46" t="s">
        <v>229</v>
      </c>
      <c r="AR21" s="47">
        <v>1.0000000000000001E-5</v>
      </c>
      <c r="AS21" s="133">
        <v>3.0000000000000001E-6</v>
      </c>
      <c r="AT21" s="46" t="s">
        <v>229</v>
      </c>
      <c r="AU21" s="47">
        <v>1.0000000000000001E-5</v>
      </c>
      <c r="AV21" s="133">
        <v>1.0000000000000002E-6</v>
      </c>
      <c r="AW21" s="46" t="s">
        <v>229</v>
      </c>
      <c r="AX21" s="133">
        <f t="shared" si="3"/>
        <v>1.0000000000000001E-5</v>
      </c>
      <c r="AY21" s="218"/>
      <c r="AZ21" s="24" t="s">
        <v>55</v>
      </c>
      <c r="BA21" s="25">
        <v>1.0000000000000001E-5</v>
      </c>
      <c r="BB21" s="132">
        <v>6.0000000000000002E-6</v>
      </c>
      <c r="BC21" s="24" t="s">
        <v>55</v>
      </c>
      <c r="BD21" s="25">
        <v>1E-3</v>
      </c>
      <c r="BE21" s="133">
        <v>2.9999999999999997E-4</v>
      </c>
      <c r="BF21" s="24" t="s">
        <v>55</v>
      </c>
      <c r="BG21" s="25">
        <v>3.0000000000000001E-3</v>
      </c>
      <c r="BH21" s="133">
        <v>3.0000000000000003E-4</v>
      </c>
      <c r="BI21" s="24" t="s">
        <v>55</v>
      </c>
      <c r="BJ21" s="133">
        <f t="shared" si="4"/>
        <v>6.0599999999999998E-4</v>
      </c>
      <c r="BK21" s="216"/>
      <c r="BL21" s="48" t="s">
        <v>54</v>
      </c>
      <c r="BM21" s="47">
        <v>0.1</v>
      </c>
      <c r="BN21" s="132">
        <v>0.06</v>
      </c>
      <c r="BO21" s="48" t="s">
        <v>54</v>
      </c>
      <c r="BP21" s="47">
        <v>0.1</v>
      </c>
      <c r="BQ21" s="133">
        <v>0.03</v>
      </c>
      <c r="BR21" s="48" t="s">
        <v>54</v>
      </c>
      <c r="BS21" s="47">
        <v>0.23558999999999999</v>
      </c>
      <c r="BT21" s="133">
        <v>2.3559E-2</v>
      </c>
      <c r="BU21" s="48" t="s">
        <v>54</v>
      </c>
      <c r="BV21" s="133">
        <f t="shared" si="5"/>
        <v>0.11355899999999999</v>
      </c>
      <c r="BW21" s="226"/>
      <c r="BX21" s="15"/>
      <c r="BY21" s="100" t="s">
        <v>17</v>
      </c>
      <c r="BZ21" s="39">
        <v>3.9960000000000002E-2</v>
      </c>
      <c r="CA21" s="132">
        <v>2.3976000000000001E-2</v>
      </c>
      <c r="CB21" s="100" t="s">
        <v>17</v>
      </c>
      <c r="CC21" s="39">
        <v>3.9960000000000002E-2</v>
      </c>
      <c r="CD21" s="133">
        <v>1.1988E-2</v>
      </c>
      <c r="CE21" s="100" t="s">
        <v>17</v>
      </c>
      <c r="CF21" s="39">
        <v>3.9960000000000002E-2</v>
      </c>
      <c r="CG21" s="133">
        <v>3.9960000000000004E-3</v>
      </c>
      <c r="CH21" s="100" t="s">
        <v>17</v>
      </c>
      <c r="CI21" s="133">
        <f t="shared" si="6"/>
        <v>3.9960000000000002E-2</v>
      </c>
      <c r="CJ21" s="218"/>
      <c r="CK21" s="37" t="s">
        <v>71</v>
      </c>
      <c r="CL21" s="35">
        <v>0.03</v>
      </c>
      <c r="CM21" s="132">
        <v>1.7999999999999999E-2</v>
      </c>
      <c r="CN21" s="37" t="s">
        <v>71</v>
      </c>
      <c r="CO21" s="35">
        <v>0.03</v>
      </c>
      <c r="CP21" s="133">
        <v>8.9999999999999993E-3</v>
      </c>
      <c r="CQ21" s="37"/>
      <c r="CR21" s="35"/>
      <c r="CS21" s="133">
        <v>0</v>
      </c>
      <c r="CT21" s="37" t="s">
        <v>71</v>
      </c>
      <c r="CU21" s="133">
        <f t="shared" si="7"/>
        <v>2.6999999999999996E-2</v>
      </c>
      <c r="CV21" s="216"/>
      <c r="CW21" s="24" t="s">
        <v>55</v>
      </c>
      <c r="CX21" s="25">
        <v>0.01</v>
      </c>
      <c r="CY21" s="236">
        <v>6.0000000000000001E-3</v>
      </c>
      <c r="CZ21" s="24" t="s">
        <v>55</v>
      </c>
      <c r="DA21" s="25">
        <v>0.01</v>
      </c>
      <c r="DB21" s="236">
        <v>3.0000000000000001E-3</v>
      </c>
      <c r="DC21" s="24" t="s">
        <v>55</v>
      </c>
      <c r="DD21" s="25">
        <v>0.02</v>
      </c>
      <c r="DE21" s="236">
        <v>2E-3</v>
      </c>
      <c r="DF21" s="24" t="s">
        <v>55</v>
      </c>
      <c r="DG21" s="236">
        <f t="shared" si="8"/>
        <v>1.1000000000000001E-2</v>
      </c>
    </row>
    <row r="22" spans="2:111" x14ac:dyDescent="0.3">
      <c r="B22" s="15"/>
      <c r="F22" s="46" t="s">
        <v>229</v>
      </c>
      <c r="G22" s="47">
        <v>1.0000000000000001E-5</v>
      </c>
      <c r="H22" s="133">
        <v>3.0000000000000001E-6</v>
      </c>
      <c r="I22" s="46" t="s">
        <v>230</v>
      </c>
      <c r="J22" s="47">
        <v>1E-3</v>
      </c>
      <c r="K22" s="133">
        <v>1E-4</v>
      </c>
      <c r="L22" s="46" t="s">
        <v>230</v>
      </c>
      <c r="M22" s="133">
        <f t="shared" si="9"/>
        <v>1.0300000000000001E-4</v>
      </c>
      <c r="N22" s="216"/>
      <c r="O22" s="40" t="s">
        <v>17</v>
      </c>
      <c r="P22" s="39">
        <v>0.1</v>
      </c>
      <c r="Q22" s="132">
        <v>0.06</v>
      </c>
      <c r="R22" s="40" t="s">
        <v>17</v>
      </c>
      <c r="S22" s="39">
        <v>9.8930000000000004E-2</v>
      </c>
      <c r="T22" s="133">
        <v>2.9679000000000001E-2</v>
      </c>
      <c r="U22" s="40" t="s">
        <v>17</v>
      </c>
      <c r="V22" s="39">
        <v>9.5280000000000004E-2</v>
      </c>
      <c r="W22" s="133">
        <v>9.5280000000000017E-3</v>
      </c>
      <c r="X22" s="40" t="s">
        <v>17</v>
      </c>
      <c r="Y22" s="133">
        <f t="shared" si="1"/>
        <v>9.920699999999999E-2</v>
      </c>
      <c r="Z22" s="218"/>
      <c r="AA22" s="40" t="s">
        <v>17</v>
      </c>
      <c r="AB22" s="39">
        <v>0.06</v>
      </c>
      <c r="AC22" s="236">
        <v>3.5999999999999997E-2</v>
      </c>
      <c r="AD22" s="40" t="s">
        <v>17</v>
      </c>
      <c r="AE22" s="39">
        <v>6.2799999999999995E-2</v>
      </c>
      <c r="AF22" s="236">
        <v>1.8839999999999999E-2</v>
      </c>
      <c r="AG22" s="40"/>
      <c r="AH22" s="39"/>
      <c r="AI22" s="236">
        <v>0</v>
      </c>
      <c r="AJ22" s="40" t="s">
        <v>17</v>
      </c>
      <c r="AK22" s="236">
        <f t="shared" si="2"/>
        <v>5.484E-2</v>
      </c>
      <c r="AL22" s="226"/>
      <c r="AM22" s="15"/>
      <c r="AN22" s="46" t="s">
        <v>231</v>
      </c>
      <c r="AO22" s="47">
        <v>1.0000000000000001E-5</v>
      </c>
      <c r="AP22" s="132">
        <v>6.0000000000000002E-6</v>
      </c>
      <c r="AQ22" s="46" t="s">
        <v>231</v>
      </c>
      <c r="AR22" s="47">
        <v>1.0000000000000001E-5</v>
      </c>
      <c r="AS22" s="133">
        <v>3.0000000000000001E-6</v>
      </c>
      <c r="AT22" s="46" t="s">
        <v>232</v>
      </c>
      <c r="AU22" s="47">
        <v>1.0000000000000001E-5</v>
      </c>
      <c r="AV22" s="133">
        <v>1.0000000000000002E-6</v>
      </c>
      <c r="AW22" s="46" t="s">
        <v>232</v>
      </c>
      <c r="AX22" s="133">
        <f t="shared" si="3"/>
        <v>1.0000000000000001E-5</v>
      </c>
      <c r="AY22" s="218"/>
      <c r="AZ22" s="24"/>
      <c r="BA22" s="25"/>
      <c r="BB22" s="132"/>
      <c r="BC22" s="24" t="s">
        <v>121</v>
      </c>
      <c r="BD22" s="25">
        <v>2.0000000000000001E-4</v>
      </c>
      <c r="BE22" s="133">
        <v>6.0000000000000002E-5</v>
      </c>
      <c r="BF22" s="24" t="s">
        <v>121</v>
      </c>
      <c r="BG22" s="25">
        <v>4.0000000000000002E-4</v>
      </c>
      <c r="BH22" s="133">
        <v>4.0000000000000003E-5</v>
      </c>
      <c r="BI22" s="24" t="s">
        <v>121</v>
      </c>
      <c r="BJ22" s="133">
        <f t="shared" si="4"/>
        <v>1E-4</v>
      </c>
      <c r="BK22" s="216"/>
      <c r="BL22" s="24" t="s">
        <v>55</v>
      </c>
      <c r="BM22" s="25">
        <v>5.0000000000000001E-3</v>
      </c>
      <c r="BN22" s="132">
        <v>3.0000000000000001E-3</v>
      </c>
      <c r="BO22" s="24" t="s">
        <v>55</v>
      </c>
      <c r="BP22" s="25">
        <v>8.9999999999999993E-3</v>
      </c>
      <c r="BQ22" s="133">
        <v>2.6999999999999997E-3</v>
      </c>
      <c r="BR22" s="24" t="s">
        <v>55</v>
      </c>
      <c r="BS22" s="25">
        <v>0.02</v>
      </c>
      <c r="BT22" s="133">
        <v>2E-3</v>
      </c>
      <c r="BU22" s="24" t="s">
        <v>55</v>
      </c>
      <c r="BV22" s="133">
        <f t="shared" si="5"/>
        <v>7.7000000000000002E-3</v>
      </c>
      <c r="BW22" s="226"/>
      <c r="BX22" s="15"/>
      <c r="BY22" s="99" t="s">
        <v>229</v>
      </c>
      <c r="BZ22" s="47">
        <v>1.0000000000000001E-5</v>
      </c>
      <c r="CA22" s="132">
        <v>6.0000000000000002E-6</v>
      </c>
      <c r="CB22" s="99" t="s">
        <v>229</v>
      </c>
      <c r="CC22" s="47">
        <v>1.0000000000000001E-5</v>
      </c>
      <c r="CD22" s="133">
        <v>3.0000000000000001E-6</v>
      </c>
      <c r="CE22" s="99" t="s">
        <v>229</v>
      </c>
      <c r="CF22" s="47">
        <v>1.0000000000000001E-5</v>
      </c>
      <c r="CG22" s="133">
        <v>1.0000000000000002E-6</v>
      </c>
      <c r="CH22" s="99" t="s">
        <v>229</v>
      </c>
      <c r="CI22" s="133">
        <f t="shared" si="6"/>
        <v>1.0000000000000001E-5</v>
      </c>
      <c r="CJ22" s="218"/>
      <c r="CK22" s="37" t="s">
        <v>72</v>
      </c>
      <c r="CL22" s="35">
        <v>0.01</v>
      </c>
      <c r="CM22" s="132">
        <v>6.0000000000000001E-3</v>
      </c>
      <c r="CN22" s="37" t="s">
        <v>72</v>
      </c>
      <c r="CO22" s="35">
        <v>0.01</v>
      </c>
      <c r="CP22" s="133">
        <v>3.0000000000000001E-3</v>
      </c>
      <c r="CQ22" s="37"/>
      <c r="CR22" s="35"/>
      <c r="CS22" s="133">
        <v>0</v>
      </c>
      <c r="CT22" s="37" t="s">
        <v>72</v>
      </c>
      <c r="CU22" s="133">
        <f t="shared" si="7"/>
        <v>9.0000000000000011E-3</v>
      </c>
      <c r="CV22" s="216"/>
      <c r="CW22" s="24" t="s">
        <v>121</v>
      </c>
      <c r="CX22" s="25">
        <v>5.9999999999999995E-4</v>
      </c>
      <c r="CY22" s="236">
        <v>3.5999999999999997E-4</v>
      </c>
      <c r="CZ22" s="24" t="s">
        <v>121</v>
      </c>
      <c r="DA22" s="25">
        <v>1E-3</v>
      </c>
      <c r="DB22" s="236">
        <v>2.9999999999999997E-4</v>
      </c>
      <c r="DC22" s="24" t="s">
        <v>121</v>
      </c>
      <c r="DD22" s="25">
        <v>0.02</v>
      </c>
      <c r="DE22" s="236">
        <v>2E-3</v>
      </c>
      <c r="DF22" s="24" t="s">
        <v>121</v>
      </c>
      <c r="DG22" s="236">
        <f t="shared" si="8"/>
        <v>2.66E-3</v>
      </c>
    </row>
    <row r="23" spans="2:111" x14ac:dyDescent="0.3">
      <c r="B23" s="15"/>
      <c r="M23" s="133"/>
      <c r="N23" s="216"/>
      <c r="O23" s="24"/>
      <c r="P23" s="25"/>
      <c r="Q23" s="132"/>
      <c r="R23" s="24" t="s">
        <v>55</v>
      </c>
      <c r="S23" s="25">
        <v>5.0000000000000001E-4</v>
      </c>
      <c r="T23" s="133">
        <v>1.4999999999999999E-4</v>
      </c>
      <c r="U23" s="24" t="s">
        <v>55</v>
      </c>
      <c r="V23" s="25">
        <v>1.5E-3</v>
      </c>
      <c r="W23" s="133">
        <v>1.5000000000000001E-4</v>
      </c>
      <c r="X23" s="24" t="s">
        <v>55</v>
      </c>
      <c r="Y23" s="133">
        <f t="shared" si="1"/>
        <v>3.0000000000000003E-4</v>
      </c>
      <c r="Z23" s="218"/>
      <c r="AA23" s="24"/>
      <c r="AB23" s="25"/>
      <c r="AC23" s="236"/>
      <c r="AD23" s="24" t="s">
        <v>55</v>
      </c>
      <c r="AE23" s="25">
        <v>4.0000000000000001E-3</v>
      </c>
      <c r="AF23" s="236">
        <v>1.1999999999999999E-3</v>
      </c>
      <c r="AG23" s="24" t="s">
        <v>55</v>
      </c>
      <c r="AH23" s="25">
        <v>0.01</v>
      </c>
      <c r="AI23" s="236">
        <v>1E-3</v>
      </c>
      <c r="AJ23" s="24" t="s">
        <v>55</v>
      </c>
      <c r="AK23" s="236">
        <f t="shared" si="2"/>
        <v>2.1999999999999997E-3</v>
      </c>
      <c r="AL23" s="226"/>
      <c r="AM23" s="15"/>
      <c r="AN23" s="31"/>
      <c r="AO23" s="32"/>
      <c r="AP23" s="132"/>
      <c r="AV23" s="133"/>
      <c r="AW23" s="133"/>
      <c r="AX23" s="133"/>
      <c r="AY23" s="218"/>
      <c r="AZ23" s="37" t="s">
        <v>91</v>
      </c>
      <c r="BA23" s="35">
        <v>0.05</v>
      </c>
      <c r="BB23" s="132">
        <v>0.03</v>
      </c>
      <c r="BC23" s="37" t="s">
        <v>91</v>
      </c>
      <c r="BD23" s="35">
        <v>0.05</v>
      </c>
      <c r="BE23" s="133">
        <v>1.4999999999999999E-2</v>
      </c>
      <c r="BF23" s="37" t="s">
        <v>91</v>
      </c>
      <c r="BG23" s="35">
        <v>0.12</v>
      </c>
      <c r="BH23" s="133">
        <v>1.2E-2</v>
      </c>
      <c r="BI23" s="37" t="s">
        <v>91</v>
      </c>
      <c r="BJ23" s="133">
        <f t="shared" si="4"/>
        <v>5.6999999999999995E-2</v>
      </c>
      <c r="BK23" s="216"/>
      <c r="BL23" s="24" t="s">
        <v>121</v>
      </c>
      <c r="BM23" s="25">
        <v>2.9999999999999997E-4</v>
      </c>
      <c r="BN23" s="132">
        <v>1.7999999999999998E-4</v>
      </c>
      <c r="BO23" s="24" t="s">
        <v>121</v>
      </c>
      <c r="BP23" s="25">
        <v>4.0000000000000002E-4</v>
      </c>
      <c r="BQ23" s="133">
        <v>1.2E-4</v>
      </c>
      <c r="BR23" s="24" t="s">
        <v>121</v>
      </c>
      <c r="BS23" s="25">
        <v>0.02</v>
      </c>
      <c r="BT23" s="133">
        <v>2E-3</v>
      </c>
      <c r="BU23" s="24" t="s">
        <v>121</v>
      </c>
      <c r="BV23" s="133">
        <f t="shared" si="5"/>
        <v>2.3E-3</v>
      </c>
      <c r="BW23" s="226"/>
      <c r="BX23" s="15"/>
      <c r="BY23" s="99" t="s">
        <v>231</v>
      </c>
      <c r="BZ23" s="47">
        <v>1.0000000000000001E-5</v>
      </c>
      <c r="CA23" s="132">
        <v>6.0000000000000002E-6</v>
      </c>
      <c r="CB23" s="99" t="s">
        <v>231</v>
      </c>
      <c r="CC23" s="47">
        <v>1.0000000000000001E-5</v>
      </c>
      <c r="CD23" s="133">
        <v>3.0000000000000001E-6</v>
      </c>
      <c r="CE23" s="99" t="s">
        <v>231</v>
      </c>
      <c r="CF23" s="47">
        <v>1.0000000000000001E-5</v>
      </c>
      <c r="CG23" s="133">
        <v>1.0000000000000002E-6</v>
      </c>
      <c r="CH23" s="99" t="s">
        <v>231</v>
      </c>
      <c r="CI23" s="133">
        <f t="shared" si="6"/>
        <v>1.0000000000000001E-5</v>
      </c>
      <c r="CJ23" s="218"/>
      <c r="CK23" s="48" t="s">
        <v>229</v>
      </c>
      <c r="CL23" s="47">
        <v>1E-4</v>
      </c>
      <c r="CM23" s="132">
        <v>6.0000000000000002E-5</v>
      </c>
      <c r="CN23" s="48" t="s">
        <v>229</v>
      </c>
      <c r="CO23" s="47">
        <v>1E-4</v>
      </c>
      <c r="CP23" s="133">
        <v>3.0000000000000001E-5</v>
      </c>
      <c r="CQ23" s="48" t="s">
        <v>229</v>
      </c>
      <c r="CR23" s="47">
        <v>1E-4</v>
      </c>
      <c r="CS23" s="133">
        <v>1.0000000000000001E-5</v>
      </c>
      <c r="CT23" s="48" t="s">
        <v>229</v>
      </c>
      <c r="CU23" s="133">
        <f t="shared" si="7"/>
        <v>1E-4</v>
      </c>
      <c r="CV23" s="216"/>
      <c r="CW23" s="34" t="s">
        <v>91</v>
      </c>
      <c r="CX23" s="35">
        <v>0.01</v>
      </c>
      <c r="CY23" s="236">
        <v>6.0000000000000001E-3</v>
      </c>
      <c r="CZ23" s="34" t="s">
        <v>91</v>
      </c>
      <c r="DA23" s="35">
        <v>0.01</v>
      </c>
      <c r="DB23" s="236">
        <v>3.0000000000000001E-3</v>
      </c>
      <c r="DC23" s="34"/>
      <c r="DD23" s="35"/>
      <c r="DE23" s="236">
        <v>0</v>
      </c>
      <c r="DF23" s="34" t="s">
        <v>91</v>
      </c>
      <c r="DG23" s="236">
        <f t="shared" si="8"/>
        <v>9.0000000000000011E-3</v>
      </c>
    </row>
    <row r="24" spans="2:111" x14ac:dyDescent="0.3">
      <c r="B24" s="15"/>
      <c r="N24" s="216"/>
      <c r="O24" s="24"/>
      <c r="P24" s="25"/>
      <c r="Q24" s="132"/>
      <c r="R24" s="24" t="s">
        <v>121</v>
      </c>
      <c r="S24" s="25">
        <v>1E-4</v>
      </c>
      <c r="T24" s="133">
        <v>3.0000000000000001E-5</v>
      </c>
      <c r="U24" s="24" t="s">
        <v>121</v>
      </c>
      <c r="V24" s="25">
        <v>2.0000000000000001E-4</v>
      </c>
      <c r="W24" s="133">
        <v>2.0000000000000002E-5</v>
      </c>
      <c r="X24" s="24" t="s">
        <v>121</v>
      </c>
      <c r="Y24" s="133">
        <f t="shared" si="1"/>
        <v>5.0000000000000002E-5</v>
      </c>
      <c r="Z24" s="218"/>
      <c r="AA24" s="24"/>
      <c r="AB24" s="25"/>
      <c r="AC24" s="236"/>
      <c r="AD24" s="24" t="s">
        <v>121</v>
      </c>
      <c r="AE24" s="25">
        <v>2.0000000000000001E-4</v>
      </c>
      <c r="AF24" s="236">
        <v>6.0000000000000002E-5</v>
      </c>
      <c r="AG24" s="24" t="s">
        <v>121</v>
      </c>
      <c r="AH24" s="25">
        <v>0.01</v>
      </c>
      <c r="AI24" s="236">
        <v>1E-3</v>
      </c>
      <c r="AJ24" s="24" t="s">
        <v>121</v>
      </c>
      <c r="AK24" s="236">
        <f t="shared" si="2"/>
        <v>1.06E-3</v>
      </c>
      <c r="AL24" s="226"/>
      <c r="AM24" s="15"/>
      <c r="AN24" s="31"/>
      <c r="AO24" s="32"/>
      <c r="AP24" s="132"/>
      <c r="AV24" s="133"/>
      <c r="AW24" s="133"/>
      <c r="AX24" s="133"/>
      <c r="AY24" s="218"/>
      <c r="AZ24" s="48" t="s">
        <v>229</v>
      </c>
      <c r="BA24" s="47">
        <v>1E-4</v>
      </c>
      <c r="BB24" s="132">
        <v>6.0000000000000002E-5</v>
      </c>
      <c r="BC24" s="48" t="s">
        <v>229</v>
      </c>
      <c r="BD24" s="47">
        <v>1E-4</v>
      </c>
      <c r="BE24" s="133">
        <v>3.0000000000000001E-5</v>
      </c>
      <c r="BF24" s="48" t="s">
        <v>230</v>
      </c>
      <c r="BG24" s="47">
        <v>1E-4</v>
      </c>
      <c r="BH24" s="133">
        <v>1.0000000000000001E-5</v>
      </c>
      <c r="BI24" s="48" t="s">
        <v>230</v>
      </c>
      <c r="BJ24" s="133">
        <f t="shared" si="4"/>
        <v>1E-4</v>
      </c>
      <c r="BK24" s="216"/>
      <c r="BL24" s="34" t="s">
        <v>91</v>
      </c>
      <c r="BM24" s="35">
        <v>0.05</v>
      </c>
      <c r="BN24" s="132">
        <v>0.03</v>
      </c>
      <c r="BO24" s="34" t="s">
        <v>91</v>
      </c>
      <c r="BP24" s="35">
        <v>0.05</v>
      </c>
      <c r="BQ24" s="133">
        <v>1.4999999999999999E-2</v>
      </c>
      <c r="BR24" s="34"/>
      <c r="BS24" s="35"/>
      <c r="BT24" s="133"/>
      <c r="BU24" s="34" t="s">
        <v>91</v>
      </c>
      <c r="BV24" s="133">
        <f t="shared" si="5"/>
        <v>4.4999999999999998E-2</v>
      </c>
      <c r="BX24" s="15"/>
      <c r="BY24" s="99" t="s">
        <v>236</v>
      </c>
      <c r="BZ24" s="47">
        <v>1.0000000000000001E-5</v>
      </c>
      <c r="CA24" s="132">
        <v>6.0000000000000002E-6</v>
      </c>
      <c r="CB24" s="99" t="s">
        <v>236</v>
      </c>
      <c r="CC24" s="47">
        <v>1.0000000000000001E-5</v>
      </c>
      <c r="CD24" s="133">
        <v>3.0000000000000001E-6</v>
      </c>
      <c r="CE24" s="99" t="s">
        <v>236</v>
      </c>
      <c r="CF24" s="47">
        <v>1.0000000000000001E-5</v>
      </c>
      <c r="CG24" s="133">
        <v>1.0000000000000002E-6</v>
      </c>
      <c r="CH24" s="99" t="s">
        <v>236</v>
      </c>
      <c r="CI24" s="133">
        <f t="shared" si="6"/>
        <v>1.0000000000000001E-5</v>
      </c>
      <c r="CK24" s="48" t="s">
        <v>231</v>
      </c>
      <c r="CL24" s="47">
        <v>1E-4</v>
      </c>
      <c r="CM24" s="132">
        <v>6.0000000000000002E-5</v>
      </c>
      <c r="CN24" s="48" t="s">
        <v>231</v>
      </c>
      <c r="CO24" s="47">
        <v>1E-4</v>
      </c>
      <c r="CP24" s="133">
        <v>3.0000000000000001E-5</v>
      </c>
      <c r="CQ24" s="48" t="s">
        <v>231</v>
      </c>
      <c r="CR24" s="47">
        <v>1E-4</v>
      </c>
      <c r="CS24" s="133">
        <v>1.0000000000000001E-5</v>
      </c>
      <c r="CT24" s="48" t="s">
        <v>231</v>
      </c>
      <c r="CU24" s="133">
        <f t="shared" si="7"/>
        <v>1E-4</v>
      </c>
      <c r="CV24" s="216"/>
      <c r="CW24" s="34" t="s">
        <v>72</v>
      </c>
      <c r="CX24" s="35">
        <v>0.01</v>
      </c>
      <c r="CY24" s="236">
        <v>6.0000000000000001E-3</v>
      </c>
      <c r="CZ24" s="40"/>
      <c r="DA24" s="39"/>
      <c r="DB24" s="236">
        <v>0</v>
      </c>
      <c r="DC24" s="40"/>
      <c r="DD24" s="39"/>
      <c r="DE24" s="236">
        <v>0</v>
      </c>
      <c r="DF24" s="34" t="s">
        <v>72</v>
      </c>
      <c r="DG24" s="236">
        <f t="shared" si="8"/>
        <v>6.0000000000000001E-3</v>
      </c>
    </row>
    <row r="25" spans="2:111" x14ac:dyDescent="0.3">
      <c r="B25" s="15"/>
      <c r="N25" s="216"/>
      <c r="O25" s="44"/>
      <c r="P25" s="42"/>
      <c r="Q25" s="132"/>
      <c r="R25" s="48" t="s">
        <v>229</v>
      </c>
      <c r="S25" s="47">
        <v>6.0000000000000002E-5</v>
      </c>
      <c r="T25" s="133">
        <v>1.8E-5</v>
      </c>
      <c r="U25" s="48" t="s">
        <v>229</v>
      </c>
      <c r="V25" s="47">
        <v>8.1999999999999998E-4</v>
      </c>
      <c r="W25" s="133">
        <v>8.2000000000000001E-5</v>
      </c>
      <c r="X25" s="48" t="s">
        <v>229</v>
      </c>
      <c r="Y25" s="133">
        <f t="shared" si="1"/>
        <v>1E-4</v>
      </c>
      <c r="Z25" s="218"/>
      <c r="AA25" s="33"/>
      <c r="AB25" s="32"/>
      <c r="AC25" s="236"/>
      <c r="AD25" s="48" t="s">
        <v>229</v>
      </c>
      <c r="AE25" s="47">
        <v>1E-3</v>
      </c>
      <c r="AF25" s="236">
        <v>2.9999999999999997E-4</v>
      </c>
      <c r="AG25" s="48" t="s">
        <v>229</v>
      </c>
      <c r="AH25" s="47">
        <v>7.0000000000000001E-3</v>
      </c>
      <c r="AI25" s="236">
        <v>7.000000000000001E-4</v>
      </c>
      <c r="AJ25" s="48" t="s">
        <v>229</v>
      </c>
      <c r="AK25" s="236">
        <f t="shared" si="2"/>
        <v>1E-3</v>
      </c>
      <c r="AL25" s="226"/>
      <c r="AM25" s="15"/>
      <c r="AN25" s="31"/>
      <c r="AO25" s="32"/>
      <c r="AP25" s="132"/>
      <c r="AQ25" s="21"/>
      <c r="AR25" s="22"/>
      <c r="AS25" s="133"/>
      <c r="AT25" s="21"/>
      <c r="AU25" s="22"/>
      <c r="AV25" s="133"/>
      <c r="AW25" s="133"/>
      <c r="AX25" s="133"/>
      <c r="AY25" s="218"/>
      <c r="AZ25" s="48" t="s">
        <v>231</v>
      </c>
      <c r="BA25" s="47">
        <v>1E-4</v>
      </c>
      <c r="BB25" s="132">
        <v>6.0000000000000002E-5</v>
      </c>
      <c r="BC25" s="48" t="s">
        <v>231</v>
      </c>
      <c r="BD25" s="47">
        <v>1E-4</v>
      </c>
      <c r="BE25" s="133">
        <v>3.0000000000000001E-5</v>
      </c>
      <c r="BF25" s="48" t="s">
        <v>232</v>
      </c>
      <c r="BG25" s="47">
        <v>1E-4</v>
      </c>
      <c r="BH25" s="133">
        <v>1.0000000000000001E-5</v>
      </c>
      <c r="BI25" s="48" t="s">
        <v>232</v>
      </c>
      <c r="BJ25" s="133">
        <f t="shared" si="4"/>
        <v>1E-4</v>
      </c>
      <c r="BK25" s="216"/>
      <c r="BL25" s="36" t="s">
        <v>100</v>
      </c>
      <c r="BM25" s="89">
        <v>0.05</v>
      </c>
      <c r="BN25" s="132">
        <v>0.03</v>
      </c>
      <c r="BO25" s="36" t="s">
        <v>100</v>
      </c>
      <c r="BP25" s="89">
        <v>0.05</v>
      </c>
      <c r="BQ25" s="133">
        <v>1.4999999999999999E-2</v>
      </c>
      <c r="BR25" s="36"/>
      <c r="BS25" s="89"/>
      <c r="BT25" s="133"/>
      <c r="BU25" s="36" t="s">
        <v>100</v>
      </c>
      <c r="BV25" s="133">
        <f t="shared" si="5"/>
        <v>4.4999999999999998E-2</v>
      </c>
      <c r="BX25" s="15"/>
      <c r="BY25" s="99" t="s">
        <v>237</v>
      </c>
      <c r="BZ25" s="47">
        <v>1.0000000000000001E-5</v>
      </c>
      <c r="CA25" s="132">
        <v>6.0000000000000002E-6</v>
      </c>
      <c r="CB25" s="99" t="s">
        <v>237</v>
      </c>
      <c r="CC25" s="47">
        <v>1.0000000000000001E-5</v>
      </c>
      <c r="CD25" s="133">
        <v>3.0000000000000001E-6</v>
      </c>
      <c r="CE25" s="99" t="s">
        <v>237</v>
      </c>
      <c r="CF25" s="47">
        <v>1.0000000000000001E-5</v>
      </c>
      <c r="CG25" s="133">
        <v>1.0000000000000002E-6</v>
      </c>
      <c r="CH25" s="99" t="s">
        <v>237</v>
      </c>
      <c r="CI25" s="133">
        <f t="shared" si="6"/>
        <v>1.0000000000000001E-5</v>
      </c>
      <c r="CK25" s="48" t="s">
        <v>236</v>
      </c>
      <c r="CL25" s="47">
        <v>1E-4</v>
      </c>
      <c r="CM25" s="132">
        <v>6.0000000000000002E-5</v>
      </c>
      <c r="CN25" s="48" t="s">
        <v>236</v>
      </c>
      <c r="CO25" s="47">
        <v>1E-4</v>
      </c>
      <c r="CP25" s="133">
        <v>3.0000000000000001E-5</v>
      </c>
      <c r="CQ25" s="48" t="s">
        <v>236</v>
      </c>
      <c r="CR25" s="47">
        <v>1E-4</v>
      </c>
      <c r="CS25" s="133">
        <v>1.0000000000000001E-5</v>
      </c>
      <c r="CT25" s="48" t="s">
        <v>236</v>
      </c>
      <c r="CU25" s="133">
        <f t="shared" si="7"/>
        <v>1E-4</v>
      </c>
      <c r="CV25" s="216"/>
      <c r="CW25" s="48" t="s">
        <v>229</v>
      </c>
      <c r="CX25" s="47">
        <v>1E-3</v>
      </c>
      <c r="CY25" s="236">
        <v>5.9999999999999995E-4</v>
      </c>
      <c r="CZ25" s="48" t="s">
        <v>229</v>
      </c>
      <c r="DA25" s="47">
        <v>1E-3</v>
      </c>
      <c r="DB25" s="236">
        <v>2.9999999999999997E-4</v>
      </c>
      <c r="DC25" s="48" t="s">
        <v>229</v>
      </c>
      <c r="DD25" s="47">
        <v>1E-3</v>
      </c>
      <c r="DE25" s="236">
        <v>1E-4</v>
      </c>
      <c r="DF25" s="48" t="s">
        <v>229</v>
      </c>
      <c r="DG25" s="236">
        <f t="shared" si="8"/>
        <v>1E-3</v>
      </c>
    </row>
    <row r="26" spans="2:111" x14ac:dyDescent="0.3">
      <c r="B26" s="15"/>
      <c r="M26" s="133"/>
      <c r="N26" s="216"/>
      <c r="O26" s="40"/>
      <c r="P26" s="39"/>
      <c r="Q26" s="132"/>
      <c r="R26" s="62" t="s">
        <v>125</v>
      </c>
      <c r="S26" s="61">
        <v>1E-4</v>
      </c>
      <c r="T26" s="133">
        <v>3.0000000000000001E-5</v>
      </c>
      <c r="U26" s="62"/>
      <c r="V26" s="61"/>
      <c r="W26" s="133">
        <v>0</v>
      </c>
      <c r="X26" s="62" t="s">
        <v>125</v>
      </c>
      <c r="Y26" s="133">
        <f t="shared" si="1"/>
        <v>3.0000000000000001E-5</v>
      </c>
      <c r="Z26" s="218"/>
      <c r="AA26" s="33"/>
      <c r="AB26" s="32"/>
      <c r="AC26" s="236"/>
      <c r="AD26" s="237" t="s">
        <v>126</v>
      </c>
      <c r="AE26" s="92">
        <v>1E-4</v>
      </c>
      <c r="AF26" s="236">
        <v>3.0000000000000001E-5</v>
      </c>
      <c r="AG26" s="237"/>
      <c r="AH26" s="92"/>
      <c r="AI26" s="236"/>
      <c r="AJ26" s="237" t="s">
        <v>126</v>
      </c>
      <c r="AK26" s="236">
        <f t="shared" si="2"/>
        <v>3.0000000000000001E-5</v>
      </c>
      <c r="AL26" s="226"/>
      <c r="AM26" s="15"/>
      <c r="AV26" s="133"/>
      <c r="AW26" s="133"/>
      <c r="AX26" s="133"/>
      <c r="AY26" s="218"/>
      <c r="AZ26" s="62" t="s">
        <v>118</v>
      </c>
      <c r="BA26" s="61">
        <v>1.0000000000000001E-5</v>
      </c>
      <c r="BB26" s="132">
        <v>6.0000000000000002E-6</v>
      </c>
      <c r="BC26" s="62" t="s">
        <v>127</v>
      </c>
      <c r="BD26" s="61">
        <v>1E-4</v>
      </c>
      <c r="BE26" s="133">
        <v>3.0000000000000001E-5</v>
      </c>
      <c r="BI26" s="62" t="s">
        <v>127</v>
      </c>
      <c r="BJ26" s="133">
        <f t="shared" si="4"/>
        <v>3.6000000000000001E-5</v>
      </c>
      <c r="BK26" s="216"/>
      <c r="BL26" s="48" t="s">
        <v>229</v>
      </c>
      <c r="BM26" s="47">
        <v>1E-3</v>
      </c>
      <c r="BN26" s="132">
        <v>5.9999999999999995E-4</v>
      </c>
      <c r="BO26" s="48" t="s">
        <v>229</v>
      </c>
      <c r="BP26" s="47">
        <v>1E-3</v>
      </c>
      <c r="BQ26" s="133">
        <v>2.9999999999999997E-4</v>
      </c>
      <c r="BR26" s="48" t="s">
        <v>230</v>
      </c>
      <c r="BS26" s="47">
        <v>1E-3</v>
      </c>
      <c r="BT26" s="133">
        <v>1E-4</v>
      </c>
      <c r="BU26" s="48" t="s">
        <v>229</v>
      </c>
      <c r="BV26" s="133">
        <f t="shared" si="5"/>
        <v>1E-3</v>
      </c>
      <c r="BX26" s="15"/>
      <c r="BY26" s="100"/>
      <c r="BZ26" s="39"/>
      <c r="CA26" s="132"/>
      <c r="CK26" s="48" t="s">
        <v>237</v>
      </c>
      <c r="CL26" s="47">
        <v>1E-4</v>
      </c>
      <c r="CM26" s="132">
        <v>6.0000000000000002E-5</v>
      </c>
      <c r="CN26" s="48" t="s">
        <v>237</v>
      </c>
      <c r="CO26" s="47">
        <v>1E-4</v>
      </c>
      <c r="CP26" s="133">
        <v>3.0000000000000001E-5</v>
      </c>
      <c r="CQ26" s="48" t="s">
        <v>237</v>
      </c>
      <c r="CR26" s="47">
        <v>1E-4</v>
      </c>
      <c r="CS26" s="133">
        <v>1.0000000000000001E-5</v>
      </c>
      <c r="CT26" s="48" t="s">
        <v>237</v>
      </c>
      <c r="CU26" s="133">
        <f t="shared" si="7"/>
        <v>1E-4</v>
      </c>
      <c r="CV26" s="216"/>
      <c r="CW26" s="48" t="s">
        <v>231</v>
      </c>
      <c r="CX26" s="47">
        <v>1E-3</v>
      </c>
      <c r="CY26" s="236">
        <v>5.9999999999999995E-4</v>
      </c>
      <c r="CZ26" s="48" t="s">
        <v>231</v>
      </c>
      <c r="DA26" s="47">
        <v>1E-3</v>
      </c>
      <c r="DB26" s="236">
        <v>2.9999999999999997E-4</v>
      </c>
      <c r="DC26" s="48" t="s">
        <v>231</v>
      </c>
      <c r="DD26" s="47">
        <v>1E-3</v>
      </c>
      <c r="DE26" s="236">
        <v>1E-4</v>
      </c>
      <c r="DF26" s="48" t="s">
        <v>231</v>
      </c>
      <c r="DG26" s="236">
        <f t="shared" si="8"/>
        <v>1E-3</v>
      </c>
    </row>
    <row r="27" spans="2:111" x14ac:dyDescent="0.3">
      <c r="B27" s="15"/>
      <c r="M27" s="133"/>
      <c r="N27" s="216"/>
      <c r="R27" s="62" t="s">
        <v>118</v>
      </c>
      <c r="S27" s="61">
        <v>5.0000000000000002E-5</v>
      </c>
      <c r="T27" s="133">
        <v>1.5E-5</v>
      </c>
      <c r="U27" s="62"/>
      <c r="V27" s="61"/>
      <c r="W27" s="133">
        <v>0</v>
      </c>
      <c r="X27" s="62" t="s">
        <v>118</v>
      </c>
      <c r="Y27" s="133">
        <f t="shared" si="1"/>
        <v>1.5E-5</v>
      </c>
      <c r="Z27" s="218"/>
      <c r="AA27" s="33"/>
      <c r="AB27" s="32"/>
      <c r="AC27" s="236"/>
      <c r="AD27" s="237" t="s">
        <v>228</v>
      </c>
      <c r="AE27" s="92">
        <v>2.0000000000000002E-5</v>
      </c>
      <c r="AF27" s="236">
        <v>6.0000000000000002E-6</v>
      </c>
      <c r="AG27" s="237"/>
      <c r="AH27" s="92"/>
      <c r="AI27" s="236"/>
      <c r="AJ27" s="237" t="s">
        <v>228</v>
      </c>
      <c r="AK27" s="236">
        <f t="shared" si="2"/>
        <v>6.0000000000000002E-6</v>
      </c>
      <c r="AL27" s="226"/>
      <c r="AM27" s="15"/>
      <c r="AV27" s="133"/>
      <c r="AW27" s="133"/>
      <c r="AX27" s="133"/>
      <c r="AY27" s="218"/>
      <c r="AZ27" s="62" t="s">
        <v>122</v>
      </c>
      <c r="BA27" s="61">
        <v>1.0000000000000001E-5</v>
      </c>
      <c r="BB27" s="132">
        <v>6.0000000000000002E-6</v>
      </c>
      <c r="BC27" s="62" t="s">
        <v>122</v>
      </c>
      <c r="BD27" s="61">
        <v>2.0000000000000001E-4</v>
      </c>
      <c r="BE27" s="133">
        <v>6.0000000000000002E-5</v>
      </c>
      <c r="BF27" s="62" t="s">
        <v>122</v>
      </c>
      <c r="BG27" s="61">
        <v>1.0000000000000001E-5</v>
      </c>
      <c r="BH27" s="133">
        <v>1.0000000000000002E-6</v>
      </c>
      <c r="BI27" s="62" t="s">
        <v>122</v>
      </c>
      <c r="BJ27" s="133">
        <f t="shared" si="4"/>
        <v>6.7000000000000002E-5</v>
      </c>
      <c r="BK27" s="216"/>
      <c r="BL27" s="48" t="s">
        <v>231</v>
      </c>
      <c r="BM27" s="47">
        <v>1E-3</v>
      </c>
      <c r="BN27" s="132">
        <v>5.9999999999999995E-4</v>
      </c>
      <c r="BO27" s="48" t="s">
        <v>231</v>
      </c>
      <c r="BP27" s="47">
        <v>1E-3</v>
      </c>
      <c r="BQ27" s="133">
        <v>2.9999999999999997E-4</v>
      </c>
      <c r="BR27" s="48" t="s">
        <v>232</v>
      </c>
      <c r="BS27" s="47">
        <v>1E-3</v>
      </c>
      <c r="BT27" s="133">
        <v>1E-4</v>
      </c>
      <c r="BU27" s="48" t="s">
        <v>231</v>
      </c>
      <c r="BV27" s="133">
        <f t="shared" si="5"/>
        <v>1E-3</v>
      </c>
      <c r="BW27" s="226"/>
      <c r="BX27" s="15"/>
      <c r="BY27" s="100"/>
      <c r="BZ27" s="39"/>
      <c r="CA27" s="132"/>
      <c r="CB27" s="99"/>
      <c r="CC27" s="47"/>
      <c r="CD27" s="133"/>
      <c r="CE27" s="99"/>
      <c r="CF27" s="47"/>
      <c r="CG27" s="133"/>
      <c r="CH27" s="133"/>
      <c r="CI27" s="133"/>
      <c r="CJ27" s="218"/>
      <c r="CK27" s="40"/>
      <c r="CL27" s="39"/>
      <c r="CM27" s="132">
        <v>0</v>
      </c>
      <c r="CN27" s="62" t="s">
        <v>122</v>
      </c>
      <c r="CO27" s="61">
        <v>4.0000000000000002E-4</v>
      </c>
      <c r="CP27" s="133">
        <v>1.2E-4</v>
      </c>
      <c r="CT27" s="62" t="s">
        <v>122</v>
      </c>
      <c r="CU27" s="133">
        <f t="shared" si="7"/>
        <v>1.2E-4</v>
      </c>
      <c r="CV27" s="216"/>
      <c r="CW27" s="48" t="s">
        <v>236</v>
      </c>
      <c r="CX27" s="47">
        <v>1E-3</v>
      </c>
      <c r="CY27" s="236">
        <v>5.9999999999999995E-4</v>
      </c>
      <c r="CZ27" s="48" t="s">
        <v>236</v>
      </c>
      <c r="DA27" s="47">
        <v>1E-3</v>
      </c>
      <c r="DB27" s="236">
        <v>2.9999999999999997E-4</v>
      </c>
      <c r="DC27" s="48" t="s">
        <v>236</v>
      </c>
      <c r="DD27" s="47">
        <v>1E-3</v>
      </c>
      <c r="DE27" s="236">
        <v>1E-4</v>
      </c>
      <c r="DF27" s="48" t="s">
        <v>236</v>
      </c>
      <c r="DG27" s="236">
        <f t="shared" si="8"/>
        <v>1E-3</v>
      </c>
    </row>
    <row r="28" spans="2:111" x14ac:dyDescent="0.3">
      <c r="B28" s="15"/>
      <c r="C28" s="46"/>
      <c r="D28" s="47"/>
      <c r="E28" s="132"/>
      <c r="I28" s="21"/>
      <c r="J28" s="22"/>
      <c r="K28" s="133"/>
      <c r="L28" s="133"/>
      <c r="M28" s="133"/>
      <c r="N28" s="216"/>
      <c r="R28" s="62" t="s">
        <v>122</v>
      </c>
      <c r="S28" s="61">
        <v>1E-4</v>
      </c>
      <c r="T28" s="133">
        <v>3.0000000000000001E-5</v>
      </c>
      <c r="U28" s="62" t="s">
        <v>122</v>
      </c>
      <c r="V28" s="61">
        <v>1E-3</v>
      </c>
      <c r="W28" s="133">
        <v>1E-4</v>
      </c>
      <c r="X28" s="62" t="s">
        <v>122</v>
      </c>
      <c r="Y28" s="133">
        <f t="shared" si="1"/>
        <v>1.3000000000000002E-4</v>
      </c>
      <c r="Z28" s="218"/>
      <c r="AA28" s="48"/>
      <c r="AB28" s="47"/>
      <c r="AC28" s="236"/>
      <c r="AD28" s="237" t="s">
        <v>122</v>
      </c>
      <c r="AE28" s="92">
        <v>2.4000000000000001E-4</v>
      </c>
      <c r="AF28" s="236">
        <v>7.2000000000000002E-5</v>
      </c>
      <c r="AG28" s="237" t="s">
        <v>122</v>
      </c>
      <c r="AH28" s="92">
        <v>5.0000000000000001E-3</v>
      </c>
      <c r="AI28" s="236">
        <v>5.0000000000000001E-4</v>
      </c>
      <c r="AJ28" s="237" t="s">
        <v>122</v>
      </c>
      <c r="AK28" s="236">
        <f t="shared" si="2"/>
        <v>5.7200000000000003E-4</v>
      </c>
      <c r="AL28" s="226"/>
      <c r="AM28" s="15"/>
      <c r="AV28" s="133"/>
      <c r="AW28" s="133"/>
      <c r="AX28" s="133"/>
      <c r="AY28" s="218"/>
      <c r="BC28" s="62"/>
      <c r="BD28" s="61"/>
      <c r="BE28" s="133">
        <v>0</v>
      </c>
      <c r="BF28" s="62" t="s">
        <v>140</v>
      </c>
      <c r="BG28" s="61">
        <v>1.0000000000000001E-5</v>
      </c>
      <c r="BH28" s="133">
        <v>1.0000000000000002E-6</v>
      </c>
      <c r="BI28" s="62" t="s">
        <v>140</v>
      </c>
      <c r="BJ28" s="133">
        <f t="shared" si="4"/>
        <v>1.0000000000000002E-6</v>
      </c>
      <c r="BK28" s="216"/>
      <c r="BL28" s="62" t="s">
        <v>127</v>
      </c>
      <c r="BM28" s="61">
        <v>5.0000000000000002E-5</v>
      </c>
      <c r="BN28" s="132">
        <v>3.0000000000000001E-5</v>
      </c>
      <c r="BO28" s="62" t="s">
        <v>118</v>
      </c>
      <c r="BP28" s="61">
        <v>2.0000000000000001E-4</v>
      </c>
      <c r="BQ28" s="133">
        <v>6.0000000000000002E-5</v>
      </c>
      <c r="BU28" s="62" t="s">
        <v>118</v>
      </c>
      <c r="BV28" s="133">
        <f t="shared" si="5"/>
        <v>9.0000000000000006E-5</v>
      </c>
      <c r="BW28" s="226"/>
      <c r="BX28" s="15"/>
      <c r="BY28" s="97"/>
      <c r="BZ28" s="22"/>
      <c r="CA28" s="132"/>
      <c r="CB28" s="99"/>
      <c r="CC28" s="47"/>
      <c r="CD28" s="133"/>
      <c r="CE28" s="99"/>
      <c r="CF28" s="47"/>
      <c r="CG28" s="133"/>
      <c r="CH28" s="133"/>
      <c r="CI28" s="133"/>
      <c r="CJ28" s="218"/>
      <c r="CK28" s="62" t="s">
        <v>116</v>
      </c>
      <c r="CL28" s="61">
        <v>4.0000000000000003E-5</v>
      </c>
      <c r="CM28" s="132">
        <v>2.4000000000000001E-5</v>
      </c>
      <c r="CN28" s="62" t="s">
        <v>116</v>
      </c>
      <c r="CO28" s="61">
        <v>5.1999999999999995E-4</v>
      </c>
      <c r="CP28" s="133">
        <v>1.2E-4</v>
      </c>
      <c r="CT28" s="62" t="s">
        <v>116</v>
      </c>
      <c r="CU28" s="133">
        <f t="shared" si="7"/>
        <v>1.44E-4</v>
      </c>
      <c r="CV28" s="216"/>
      <c r="CW28" s="48" t="s">
        <v>237</v>
      </c>
      <c r="CX28" s="47">
        <v>1E-3</v>
      </c>
      <c r="CY28" s="236">
        <v>5.9999999999999995E-4</v>
      </c>
      <c r="CZ28" s="48" t="s">
        <v>237</v>
      </c>
      <c r="DA28" s="47">
        <v>1E-3</v>
      </c>
      <c r="DB28" s="236">
        <v>2.9999999999999997E-4</v>
      </c>
      <c r="DC28" s="48" t="s">
        <v>237</v>
      </c>
      <c r="DD28" s="47">
        <v>1E-3</v>
      </c>
      <c r="DE28" s="236">
        <v>1E-4</v>
      </c>
      <c r="DF28" s="48" t="s">
        <v>237</v>
      </c>
      <c r="DG28" s="236">
        <f t="shared" si="8"/>
        <v>1E-3</v>
      </c>
    </row>
    <row r="29" spans="2:111" x14ac:dyDescent="0.3">
      <c r="B29" s="15"/>
      <c r="M29" s="133"/>
      <c r="N29" s="216"/>
      <c r="R29" s="62" t="s">
        <v>116</v>
      </c>
      <c r="S29" s="61">
        <v>1E-4</v>
      </c>
      <c r="T29" s="133">
        <v>3.0000000000000001E-5</v>
      </c>
      <c r="U29" s="62" t="s">
        <v>116</v>
      </c>
      <c r="V29" s="61">
        <v>8.0000000000000004E-4</v>
      </c>
      <c r="W29" s="133">
        <v>8.0000000000000007E-5</v>
      </c>
      <c r="X29" s="62" t="s">
        <v>116</v>
      </c>
      <c r="Y29" s="133">
        <f t="shared" si="1"/>
        <v>1.1E-4</v>
      </c>
      <c r="Z29" s="218"/>
      <c r="AA29" s="48"/>
      <c r="AB29" s="47"/>
      <c r="AC29" s="236"/>
      <c r="AD29" s="92"/>
      <c r="AE29" s="92"/>
      <c r="AF29" s="92"/>
      <c r="AG29" s="237" t="s">
        <v>140</v>
      </c>
      <c r="AH29" s="92">
        <v>1E-4</v>
      </c>
      <c r="AI29" s="236">
        <v>1.0000000000000001E-5</v>
      </c>
      <c r="AJ29" s="237" t="s">
        <v>140</v>
      </c>
      <c r="AK29" s="236">
        <f t="shared" si="2"/>
        <v>1.0000000000000001E-5</v>
      </c>
      <c r="AL29" s="226"/>
      <c r="AM29" s="15"/>
      <c r="AV29" s="133"/>
      <c r="AW29" s="133"/>
      <c r="AX29" s="133"/>
      <c r="AY29" s="218"/>
      <c r="AZ29" s="33"/>
      <c r="BA29" s="32"/>
      <c r="BB29" s="132"/>
      <c r="BE29" s="133">
        <v>6.0000000000000002E-5</v>
      </c>
      <c r="BF29" s="62" t="s">
        <v>141</v>
      </c>
      <c r="BG29" s="61">
        <v>1.0000000000000001E-5</v>
      </c>
      <c r="BH29" s="133">
        <v>1.0000000000000002E-6</v>
      </c>
      <c r="BI29" s="62" t="s">
        <v>141</v>
      </c>
      <c r="BJ29" s="133">
        <f t="shared" si="4"/>
        <v>6.0999999999999999E-5</v>
      </c>
      <c r="BK29" s="216"/>
      <c r="BL29" s="62" t="s">
        <v>122</v>
      </c>
      <c r="BM29" s="61">
        <v>5.0000000000000002E-5</v>
      </c>
      <c r="BN29" s="132">
        <v>3.0000000000000001E-5</v>
      </c>
      <c r="BO29" s="62" t="s">
        <v>122</v>
      </c>
      <c r="BP29" s="61">
        <v>4.0000000000000002E-4</v>
      </c>
      <c r="BQ29" s="133">
        <v>1.2E-4</v>
      </c>
      <c r="BR29" s="62" t="s">
        <v>122</v>
      </c>
      <c r="BS29" s="61">
        <v>5.0000000000000001E-3</v>
      </c>
      <c r="BT29" s="133">
        <v>5.0000000000000001E-4</v>
      </c>
      <c r="BU29" s="62" t="s">
        <v>122</v>
      </c>
      <c r="BV29" s="133">
        <f t="shared" si="5"/>
        <v>6.4999999999999997E-4</v>
      </c>
      <c r="BW29" s="226"/>
      <c r="BX29" s="15"/>
      <c r="CH29" s="133"/>
      <c r="CI29" s="133"/>
      <c r="CJ29" s="218"/>
      <c r="CK29" s="33"/>
      <c r="CL29" s="32"/>
      <c r="CM29" s="132"/>
      <c r="CQ29" s="62" t="s">
        <v>214</v>
      </c>
      <c r="CR29" s="61">
        <v>1E-4</v>
      </c>
      <c r="CS29" s="133">
        <v>1.0000000000000001E-5</v>
      </c>
      <c r="CT29" s="62" t="s">
        <v>214</v>
      </c>
      <c r="CU29" s="133">
        <f t="shared" si="7"/>
        <v>1.0000000000000001E-5</v>
      </c>
      <c r="CV29" s="216"/>
      <c r="CW29" s="237"/>
      <c r="CX29" s="92"/>
      <c r="CY29" s="236">
        <v>0</v>
      </c>
      <c r="CZ29" s="237" t="s">
        <v>122</v>
      </c>
      <c r="DA29" s="92">
        <v>8.0000000000000004E-4</v>
      </c>
      <c r="DB29" s="236">
        <v>2.4000000000000001E-4</v>
      </c>
      <c r="DC29" s="237"/>
      <c r="DD29" s="237"/>
      <c r="DE29" s="237"/>
      <c r="DF29" s="237" t="s">
        <v>122</v>
      </c>
      <c r="DG29" s="236">
        <f t="shared" si="8"/>
        <v>2.4000000000000001E-4</v>
      </c>
    </row>
    <row r="30" spans="2:111" x14ac:dyDescent="0.3">
      <c r="B30" s="15"/>
      <c r="M30" s="133"/>
      <c r="N30" s="216"/>
      <c r="R30" s="62" t="s">
        <v>224</v>
      </c>
      <c r="S30" s="61">
        <v>5.0000000000000002E-5</v>
      </c>
      <c r="T30" s="133">
        <v>1.5E-5</v>
      </c>
      <c r="U30" s="62" t="s">
        <v>224</v>
      </c>
      <c r="V30" s="61">
        <v>2.0000000000000001E-4</v>
      </c>
      <c r="W30" s="133">
        <v>2.0000000000000002E-5</v>
      </c>
      <c r="X30" s="62" t="s">
        <v>224</v>
      </c>
      <c r="Y30" s="133">
        <f t="shared" si="1"/>
        <v>3.5000000000000004E-5</v>
      </c>
      <c r="Z30" s="218"/>
      <c r="AA30" s="48"/>
      <c r="AB30" s="47"/>
      <c r="AC30" s="236"/>
      <c r="AD30" s="237" t="s">
        <v>116</v>
      </c>
      <c r="AE30" s="92">
        <v>2.0000000000000001E-4</v>
      </c>
      <c r="AF30" s="236">
        <v>6.0000000000000002E-5</v>
      </c>
      <c r="AG30" s="237" t="s">
        <v>116</v>
      </c>
      <c r="AH30" s="92">
        <v>4.0000000000000001E-3</v>
      </c>
      <c r="AI30" s="236">
        <v>4.0000000000000002E-4</v>
      </c>
      <c r="AJ30" s="237" t="s">
        <v>116</v>
      </c>
      <c r="AK30" s="236">
        <f t="shared" ref="AK30:AK37" si="10">SUM(AC29,AF30,AI30)</f>
        <v>4.6000000000000001E-4</v>
      </c>
      <c r="AL30" s="226"/>
      <c r="AM30" s="15"/>
      <c r="AV30" s="133"/>
      <c r="AW30" s="133"/>
      <c r="AX30" s="133"/>
      <c r="AY30" s="218"/>
      <c r="BC30" s="62" t="s">
        <v>224</v>
      </c>
      <c r="BD30" s="9">
        <v>1E-4</v>
      </c>
      <c r="BE30" s="133">
        <v>3.0000000000000001E-5</v>
      </c>
      <c r="BF30" s="62" t="s">
        <v>348</v>
      </c>
      <c r="BG30" s="61">
        <v>2.0000000000000001E-4</v>
      </c>
      <c r="BH30" s="133">
        <v>6.0000000000000002E-5</v>
      </c>
      <c r="BI30" s="62" t="s">
        <v>348</v>
      </c>
      <c r="BJ30" s="133">
        <f t="shared" si="4"/>
        <v>9.0000000000000006E-5</v>
      </c>
      <c r="BK30" s="216"/>
      <c r="BL30" s="40"/>
      <c r="BM30" s="39"/>
      <c r="BN30" s="132"/>
      <c r="BO30" s="62"/>
      <c r="BP30" s="61"/>
      <c r="BQ30" s="133"/>
      <c r="BR30" s="62" t="s">
        <v>140</v>
      </c>
      <c r="BS30" s="61">
        <v>1E-4</v>
      </c>
      <c r="BT30" s="133">
        <v>1.0000000000000001E-5</v>
      </c>
      <c r="BU30" s="62" t="s">
        <v>140</v>
      </c>
      <c r="BV30" s="133">
        <f t="shared" si="5"/>
        <v>1.0000000000000001E-5</v>
      </c>
      <c r="BX30" s="15"/>
      <c r="CH30" s="133"/>
      <c r="CI30" s="133"/>
      <c r="CJ30" s="218"/>
      <c r="CN30" s="48"/>
      <c r="CO30" s="47"/>
      <c r="CP30" s="133">
        <v>0</v>
      </c>
      <c r="CQ30" s="62" t="s">
        <v>218</v>
      </c>
      <c r="CR30" s="61">
        <v>1E-4</v>
      </c>
      <c r="CS30" s="133">
        <v>1.0000000000000001E-5</v>
      </c>
      <c r="CT30" s="62" t="s">
        <v>218</v>
      </c>
      <c r="CU30" s="133">
        <f t="shared" si="7"/>
        <v>1.0000000000000001E-5</v>
      </c>
      <c r="CV30" s="216"/>
      <c r="CW30" s="237" t="s">
        <v>116</v>
      </c>
      <c r="CX30" s="92">
        <v>2.0000000000000001E-4</v>
      </c>
      <c r="CY30" s="236">
        <v>1.2E-4</v>
      </c>
      <c r="CZ30" s="237" t="s">
        <v>116</v>
      </c>
      <c r="DA30" s="92">
        <v>4.0000000000000002E-4</v>
      </c>
      <c r="DB30" s="236">
        <v>1.2E-4</v>
      </c>
      <c r="DC30" s="41"/>
      <c r="DD30" s="42"/>
      <c r="DE30" s="236">
        <v>0</v>
      </c>
      <c r="DF30" s="237" t="s">
        <v>116</v>
      </c>
      <c r="DG30" s="236">
        <f t="shared" si="8"/>
        <v>2.4000000000000001E-4</v>
      </c>
    </row>
    <row r="31" spans="2:111" x14ac:dyDescent="0.3">
      <c r="B31" s="15"/>
      <c r="M31" s="133"/>
      <c r="N31" s="216"/>
      <c r="O31" s="48"/>
      <c r="P31" s="47"/>
      <c r="Q31" s="132"/>
      <c r="R31" s="62" t="s">
        <v>123</v>
      </c>
      <c r="S31" s="61">
        <v>1.0000000000000001E-5</v>
      </c>
      <c r="T31" s="133">
        <v>3.0000000000000001E-6</v>
      </c>
      <c r="U31" s="62" t="s">
        <v>123</v>
      </c>
      <c r="V31" s="61">
        <v>2.0000000000000001E-4</v>
      </c>
      <c r="W31" s="133">
        <v>2.0000000000000002E-5</v>
      </c>
      <c r="X31" s="62" t="s">
        <v>123</v>
      </c>
      <c r="Y31" s="133">
        <f t="shared" si="1"/>
        <v>2.3000000000000003E-5</v>
      </c>
      <c r="Z31" s="218"/>
      <c r="AA31" s="48"/>
      <c r="AB31" s="47"/>
      <c r="AC31" s="236"/>
      <c r="AD31" s="237"/>
      <c r="AE31" s="92"/>
      <c r="AF31" s="236"/>
      <c r="AG31" s="237" t="s">
        <v>212</v>
      </c>
      <c r="AH31" s="92">
        <v>1E-4</v>
      </c>
      <c r="AI31" s="236">
        <v>1.0000000000000001E-5</v>
      </c>
      <c r="AJ31" s="237" t="s">
        <v>212</v>
      </c>
      <c r="AK31" s="236">
        <f t="shared" si="10"/>
        <v>1.0000000000000001E-5</v>
      </c>
      <c r="AL31" s="226"/>
      <c r="AM31" s="15"/>
      <c r="AV31" s="133"/>
      <c r="AW31" s="133"/>
      <c r="AX31" s="133"/>
      <c r="AY31" s="218"/>
      <c r="AZ31" s="48"/>
      <c r="BA31" s="47"/>
      <c r="BB31" s="132"/>
      <c r="BC31" s="62" t="s">
        <v>116</v>
      </c>
      <c r="BD31" s="61">
        <v>2.0000000000000001E-4</v>
      </c>
      <c r="BE31" s="133">
        <v>6.0000000000000002E-5</v>
      </c>
      <c r="BF31" s="62" t="s">
        <v>116</v>
      </c>
      <c r="BG31" s="61">
        <v>1E-3</v>
      </c>
      <c r="BH31" s="133">
        <v>1E-4</v>
      </c>
      <c r="BI31" s="62" t="s">
        <v>116</v>
      </c>
      <c r="BJ31" s="133">
        <f t="shared" si="4"/>
        <v>1.6000000000000001E-4</v>
      </c>
      <c r="BK31" s="216"/>
      <c r="BR31" s="62" t="s">
        <v>141</v>
      </c>
      <c r="BS31" s="61">
        <v>1.0000000000000001E-5</v>
      </c>
      <c r="BT31" s="133">
        <v>1.0000000000000002E-6</v>
      </c>
      <c r="BU31" s="62" t="s">
        <v>141</v>
      </c>
      <c r="BV31" s="133">
        <f t="shared" si="5"/>
        <v>1.0000000000000002E-6</v>
      </c>
      <c r="BW31" s="226"/>
      <c r="BX31" s="15"/>
      <c r="CH31" s="133"/>
      <c r="CI31" s="133"/>
      <c r="CJ31" s="218"/>
      <c r="CK31" s="48"/>
      <c r="CL31" s="47"/>
      <c r="CM31" s="132"/>
      <c r="CN31" s="62"/>
      <c r="CO31" s="61"/>
      <c r="CP31" s="133">
        <v>0</v>
      </c>
      <c r="CQ31" s="62" t="s">
        <v>216</v>
      </c>
      <c r="CR31" s="61">
        <v>3.0000000000000001E-5</v>
      </c>
      <c r="CS31" s="133">
        <v>3.0000000000000001E-6</v>
      </c>
      <c r="CT31" s="62" t="s">
        <v>216</v>
      </c>
      <c r="CU31" s="133">
        <f t="shared" si="7"/>
        <v>3.0000000000000001E-6</v>
      </c>
      <c r="CV31" s="216"/>
      <c r="CW31" s="48"/>
      <c r="CX31" s="47"/>
      <c r="CY31" s="236"/>
      <c r="CZ31" s="237"/>
      <c r="DA31" s="237"/>
      <c r="DB31" s="237"/>
      <c r="DC31" s="237" t="s">
        <v>214</v>
      </c>
      <c r="DD31" s="92">
        <v>4.0000000000000002E-4</v>
      </c>
      <c r="DE31" s="236">
        <v>4.0000000000000003E-5</v>
      </c>
      <c r="DF31" s="237" t="s">
        <v>214</v>
      </c>
      <c r="DG31" s="236">
        <f t="shared" si="8"/>
        <v>4.0000000000000003E-5</v>
      </c>
    </row>
    <row r="32" spans="2:111" x14ac:dyDescent="0.3">
      <c r="B32" s="15"/>
      <c r="M32" s="133"/>
      <c r="N32" s="216"/>
      <c r="X32" s="133"/>
      <c r="Y32" s="133"/>
      <c r="Z32" s="218"/>
      <c r="AA32" s="237"/>
      <c r="AB32" s="92"/>
      <c r="AC32" s="236"/>
      <c r="AD32" s="92"/>
      <c r="AE32" s="92"/>
      <c r="AF32" s="92"/>
      <c r="AG32" s="237" t="s">
        <v>214</v>
      </c>
      <c r="AH32" s="92">
        <v>1E-4</v>
      </c>
      <c r="AI32" s="236">
        <v>1.0000000000000001E-5</v>
      </c>
      <c r="AJ32" s="237" t="s">
        <v>214</v>
      </c>
      <c r="AK32" s="236">
        <f t="shared" si="10"/>
        <v>1.0000000000000001E-5</v>
      </c>
      <c r="AL32" s="226"/>
      <c r="AM32" s="15"/>
      <c r="AV32" s="133"/>
      <c r="AW32" s="133"/>
      <c r="AX32" s="133"/>
      <c r="AY32" s="218"/>
      <c r="BC32" s="62"/>
      <c r="BD32" s="61"/>
      <c r="BE32" s="133"/>
      <c r="BF32" s="62" t="s">
        <v>212</v>
      </c>
      <c r="BG32" s="61">
        <v>2.0000000000000001E-4</v>
      </c>
      <c r="BH32" s="133">
        <v>2.0000000000000002E-5</v>
      </c>
      <c r="BI32" s="62" t="s">
        <v>212</v>
      </c>
      <c r="BJ32" s="133">
        <f t="shared" si="4"/>
        <v>2.0000000000000002E-5</v>
      </c>
      <c r="BK32" s="216"/>
      <c r="BR32" s="62" t="s">
        <v>142</v>
      </c>
      <c r="BS32" s="61">
        <v>1.0000000000000001E-5</v>
      </c>
      <c r="BT32" s="133">
        <v>1.0000000000000002E-6</v>
      </c>
      <c r="BU32" s="62" t="s">
        <v>142</v>
      </c>
      <c r="BV32" s="133">
        <f t="shared" si="5"/>
        <v>1.0000000000000002E-6</v>
      </c>
      <c r="BW32" s="226"/>
      <c r="BX32" s="15"/>
      <c r="CH32" s="133"/>
      <c r="CI32" s="133"/>
      <c r="CJ32" s="218"/>
      <c r="CN32" s="62"/>
      <c r="CO32" s="61"/>
      <c r="CP32" s="133">
        <v>0</v>
      </c>
      <c r="CQ32" s="62" t="s">
        <v>221</v>
      </c>
      <c r="CR32" s="61">
        <v>1.0000000000000001E-5</v>
      </c>
      <c r="CS32" s="133">
        <v>1.0000000000000002E-6</v>
      </c>
      <c r="CT32" s="62" t="s">
        <v>221</v>
      </c>
      <c r="CU32" s="133">
        <f t="shared" si="7"/>
        <v>1.0000000000000002E-6</v>
      </c>
      <c r="CV32" s="216"/>
      <c r="CW32" s="237"/>
      <c r="CX32" s="92"/>
      <c r="CY32" s="92"/>
      <c r="CZ32" s="48"/>
      <c r="DA32" s="47"/>
      <c r="DB32" s="236">
        <v>0</v>
      </c>
      <c r="DC32" s="237" t="s">
        <v>218</v>
      </c>
      <c r="DD32" s="92">
        <v>4.0000000000000002E-4</v>
      </c>
      <c r="DE32" s="236">
        <v>4.0000000000000003E-5</v>
      </c>
      <c r="DF32" s="237" t="s">
        <v>218</v>
      </c>
      <c r="DG32" s="236">
        <f t="shared" si="8"/>
        <v>4.0000000000000003E-5</v>
      </c>
    </row>
    <row r="33" spans="2:111" x14ac:dyDescent="0.3">
      <c r="B33" s="15"/>
      <c r="I33" s="31"/>
      <c r="J33" s="32"/>
      <c r="K33" s="133"/>
      <c r="L33" s="133"/>
      <c r="M33" s="133"/>
      <c r="N33" s="216"/>
      <c r="X33" s="133"/>
      <c r="Y33" s="133"/>
      <c r="Z33" s="218"/>
      <c r="AA33" s="237"/>
      <c r="AB33" s="92"/>
      <c r="AC33" s="236"/>
      <c r="AD33" s="237" t="s">
        <v>224</v>
      </c>
      <c r="AE33" s="92">
        <v>1E-4</v>
      </c>
      <c r="AF33" s="236">
        <v>3.0000000000000001E-5</v>
      </c>
      <c r="AG33" s="237" t="s">
        <v>224</v>
      </c>
      <c r="AH33" s="92">
        <v>4.0000000000000002E-4</v>
      </c>
      <c r="AI33" s="236">
        <v>4.0000000000000003E-5</v>
      </c>
      <c r="AJ33" s="237" t="s">
        <v>224</v>
      </c>
      <c r="AK33" s="236">
        <f t="shared" si="10"/>
        <v>7.0000000000000007E-5</v>
      </c>
      <c r="AL33" s="226"/>
      <c r="AM33" s="15"/>
      <c r="AV33" s="133"/>
      <c r="AW33" s="133"/>
      <c r="AX33" s="133"/>
      <c r="AY33" s="218"/>
      <c r="AZ33" s="40"/>
      <c r="BA33" s="39"/>
      <c r="BB33" s="132"/>
      <c r="BF33" s="62" t="s">
        <v>214</v>
      </c>
      <c r="BG33" s="61">
        <v>1E-4</v>
      </c>
      <c r="BH33" s="133">
        <v>1.0000000000000001E-5</v>
      </c>
      <c r="BI33" s="62" t="s">
        <v>214</v>
      </c>
      <c r="BJ33" s="133">
        <f t="shared" si="4"/>
        <v>1.0000000000000001E-5</v>
      </c>
      <c r="BK33" s="216"/>
      <c r="BL33" s="33"/>
      <c r="BM33" s="32"/>
      <c r="BN33" s="132"/>
      <c r="BO33" s="62" t="s">
        <v>116</v>
      </c>
      <c r="BP33" s="61">
        <v>2.0000000000000001E-4</v>
      </c>
      <c r="BQ33" s="133">
        <v>6.0000000000000002E-5</v>
      </c>
      <c r="BR33" s="62" t="s">
        <v>116</v>
      </c>
      <c r="BS33" s="61">
        <v>4.0000000000000001E-3</v>
      </c>
      <c r="BT33" s="133">
        <v>4.0000000000000002E-4</v>
      </c>
      <c r="BU33" s="62" t="s">
        <v>116</v>
      </c>
      <c r="BV33" s="133">
        <f t="shared" si="5"/>
        <v>4.6000000000000001E-4</v>
      </c>
      <c r="BW33" s="226"/>
      <c r="BX33" s="15"/>
      <c r="CH33" s="133"/>
      <c r="CI33" s="133"/>
      <c r="CJ33" s="218"/>
      <c r="CK33" s="40"/>
      <c r="CL33" s="39"/>
      <c r="CM33" s="132"/>
      <c r="CN33" s="62" t="s">
        <v>224</v>
      </c>
      <c r="CO33" s="61">
        <v>0</v>
      </c>
      <c r="CP33" s="133">
        <v>6.0000000000000002E-6</v>
      </c>
      <c r="CT33" s="62" t="s">
        <v>224</v>
      </c>
      <c r="CU33" s="133">
        <f t="shared" si="7"/>
        <v>6.0000000000000002E-6</v>
      </c>
      <c r="CV33" s="216"/>
      <c r="CW33" s="40"/>
      <c r="CX33" s="39"/>
      <c r="CY33" s="236"/>
      <c r="CZ33" s="237"/>
      <c r="DA33" s="92"/>
      <c r="DB33" s="236">
        <v>0</v>
      </c>
      <c r="DC33" s="237" t="s">
        <v>216</v>
      </c>
      <c r="DD33" s="92">
        <v>4.0000000000000003E-5</v>
      </c>
      <c r="DE33" s="236">
        <v>4.0000000000000007E-6</v>
      </c>
      <c r="DF33" s="237" t="s">
        <v>216</v>
      </c>
      <c r="DG33" s="236">
        <f t="shared" si="8"/>
        <v>4.0000000000000007E-6</v>
      </c>
    </row>
    <row r="34" spans="2:111" x14ac:dyDescent="0.3">
      <c r="B34" s="15"/>
      <c r="C34" s="21"/>
      <c r="D34" s="22"/>
      <c r="E34" s="132"/>
      <c r="I34" s="31"/>
      <c r="J34" s="32"/>
      <c r="K34" s="133"/>
      <c r="L34" s="133"/>
      <c r="M34" s="133"/>
      <c r="N34" s="216"/>
      <c r="X34" s="133"/>
      <c r="Y34" s="133"/>
      <c r="Z34" s="218"/>
      <c r="AA34" s="237"/>
      <c r="AB34" s="92"/>
      <c r="AC34" s="236"/>
      <c r="AD34" s="237"/>
      <c r="AE34" s="92"/>
      <c r="AF34" s="236"/>
      <c r="AG34" s="237" t="s">
        <v>225</v>
      </c>
      <c r="AH34" s="92">
        <v>4.0000000000000002E-4</v>
      </c>
      <c r="AI34" s="236">
        <v>4.0000000000000003E-5</v>
      </c>
      <c r="AJ34" s="237" t="s">
        <v>225</v>
      </c>
      <c r="AK34" s="236">
        <f t="shared" si="10"/>
        <v>4.0000000000000003E-5</v>
      </c>
      <c r="AL34" s="226"/>
      <c r="AM34" s="15"/>
      <c r="AV34" s="133"/>
      <c r="AW34" s="133"/>
      <c r="AX34" s="133"/>
      <c r="AY34" s="218"/>
      <c r="BC34" s="62"/>
      <c r="BD34" s="61"/>
      <c r="BE34" s="133"/>
      <c r="BF34" s="62" t="s">
        <v>218</v>
      </c>
      <c r="BG34" s="61">
        <v>1E-4</v>
      </c>
      <c r="BH34" s="133">
        <v>1.0000000000000001E-5</v>
      </c>
      <c r="BI34" s="62" t="s">
        <v>218</v>
      </c>
      <c r="BJ34" s="133">
        <f t="shared" si="4"/>
        <v>1.0000000000000001E-5</v>
      </c>
      <c r="BK34" s="216"/>
      <c r="BO34" s="62"/>
      <c r="BP34" s="61"/>
      <c r="BQ34" s="133"/>
      <c r="BR34" s="62" t="s">
        <v>212</v>
      </c>
      <c r="BS34" s="61">
        <v>5.0000000000000001E-4</v>
      </c>
      <c r="BT34" s="133">
        <v>5.0000000000000002E-5</v>
      </c>
      <c r="BU34" s="62" t="s">
        <v>212</v>
      </c>
      <c r="BV34" s="133">
        <f t="shared" si="5"/>
        <v>5.0000000000000002E-5</v>
      </c>
      <c r="BX34" s="15"/>
      <c r="BY34" s="97"/>
      <c r="BZ34" s="22"/>
      <c r="CA34" s="132"/>
      <c r="CN34" s="62" t="s">
        <v>225</v>
      </c>
      <c r="CO34" s="61">
        <v>0</v>
      </c>
      <c r="CP34" s="133">
        <v>6.0000000000000002E-6</v>
      </c>
      <c r="CT34" s="62" t="s">
        <v>225</v>
      </c>
      <c r="CU34" s="133">
        <f t="shared" si="7"/>
        <v>6.0000000000000002E-6</v>
      </c>
      <c r="CV34" s="216"/>
      <c r="CW34" s="237"/>
      <c r="CX34" s="92"/>
      <c r="CY34" s="92"/>
      <c r="CZ34" s="237"/>
      <c r="DA34" s="92"/>
      <c r="DB34" s="236">
        <v>0</v>
      </c>
      <c r="DC34" s="237" t="s">
        <v>221</v>
      </c>
      <c r="DD34" s="92">
        <v>3.0000000000000001E-5</v>
      </c>
      <c r="DE34" s="236">
        <v>3.0000000000000001E-6</v>
      </c>
      <c r="DF34" s="237" t="s">
        <v>221</v>
      </c>
      <c r="DG34" s="236">
        <f t="shared" si="8"/>
        <v>3.0000000000000001E-6</v>
      </c>
    </row>
    <row r="35" spans="2:111" x14ac:dyDescent="0.3">
      <c r="B35" s="15"/>
      <c r="C35" s="21"/>
      <c r="D35" s="22"/>
      <c r="E35" s="132"/>
      <c r="F35" s="1"/>
      <c r="G35" s="1"/>
      <c r="H35" s="1"/>
      <c r="I35" s="31"/>
      <c r="J35" s="32"/>
      <c r="K35" s="133"/>
      <c r="L35" s="133"/>
      <c r="M35" s="133"/>
      <c r="N35" s="216"/>
      <c r="O35" s="33"/>
      <c r="P35" s="32"/>
      <c r="Q35" s="132"/>
      <c r="R35" s="33"/>
      <c r="S35" s="32"/>
      <c r="T35" s="133"/>
      <c r="U35" s="33"/>
      <c r="V35" s="32"/>
      <c r="W35" s="133"/>
      <c r="X35" s="133"/>
      <c r="Y35" s="133"/>
      <c r="Z35" s="218"/>
      <c r="AA35" s="237"/>
      <c r="AB35" s="237"/>
      <c r="AC35" s="237"/>
      <c r="AD35" s="237"/>
      <c r="AE35" s="92"/>
      <c r="AF35" s="236"/>
      <c r="AG35" s="237" t="s">
        <v>226</v>
      </c>
      <c r="AH35" s="92">
        <v>4.0000000000000002E-4</v>
      </c>
      <c r="AI35" s="236">
        <v>4.0000000000000003E-5</v>
      </c>
      <c r="AJ35" s="237" t="s">
        <v>226</v>
      </c>
      <c r="AK35" s="236">
        <f t="shared" si="10"/>
        <v>4.0000000000000003E-5</v>
      </c>
      <c r="AL35" s="226"/>
      <c r="AM35" s="15"/>
      <c r="AV35" s="133"/>
      <c r="AW35" s="133"/>
      <c r="AX35" s="133"/>
      <c r="AY35" s="218"/>
      <c r="BC35" s="62"/>
      <c r="BD35" s="61"/>
      <c r="BE35" s="133"/>
      <c r="BF35" s="62" t="s">
        <v>225</v>
      </c>
      <c r="BG35" s="61">
        <v>2.0000000000000001E-4</v>
      </c>
      <c r="BH35" s="133">
        <v>2.0000000000000002E-5</v>
      </c>
      <c r="BI35" s="62" t="s">
        <v>225</v>
      </c>
      <c r="BJ35" s="133">
        <f t="shared" si="4"/>
        <v>2.0000000000000002E-5</v>
      </c>
      <c r="BK35" s="216"/>
      <c r="BR35" s="62" t="s">
        <v>214</v>
      </c>
      <c r="BS35" s="61">
        <v>1E-4</v>
      </c>
      <c r="BT35" s="133">
        <v>1.0000000000000001E-5</v>
      </c>
      <c r="BU35" s="62" t="s">
        <v>214</v>
      </c>
      <c r="BV35" s="133">
        <f t="shared" si="5"/>
        <v>1.0000000000000001E-5</v>
      </c>
      <c r="BW35" s="226"/>
      <c r="BX35" s="15"/>
      <c r="BY35" s="97"/>
      <c r="BZ35" s="22"/>
      <c r="CA35" s="132"/>
      <c r="CN35" s="62" t="s">
        <v>227</v>
      </c>
      <c r="CO35" s="61">
        <v>0</v>
      </c>
      <c r="CP35" s="133">
        <v>6.0000000000000002E-6</v>
      </c>
      <c r="CT35" s="62" t="s">
        <v>227</v>
      </c>
      <c r="CU35" s="133">
        <f t="shared" si="7"/>
        <v>6.0000000000000002E-6</v>
      </c>
      <c r="CV35" s="216"/>
      <c r="CW35" s="237"/>
      <c r="CX35" s="92"/>
      <c r="CY35" s="92"/>
      <c r="CZ35" s="237"/>
      <c r="DA35" s="92"/>
      <c r="DB35" s="236">
        <v>0</v>
      </c>
      <c r="DC35" s="237" t="s">
        <v>223</v>
      </c>
      <c r="DD35" s="92">
        <v>1.0000000000000001E-5</v>
      </c>
      <c r="DE35" s="236">
        <v>1.0000000000000002E-6</v>
      </c>
      <c r="DF35" s="237" t="s">
        <v>223</v>
      </c>
      <c r="DG35" s="236">
        <f t="shared" si="8"/>
        <v>1.0000000000000002E-6</v>
      </c>
    </row>
    <row r="36" spans="2:111" x14ac:dyDescent="0.3">
      <c r="B36" s="15"/>
      <c r="C36" s="31"/>
      <c r="D36" s="32"/>
      <c r="E36" s="132"/>
      <c r="F36" s="1"/>
      <c r="G36" s="1"/>
      <c r="H36" s="1"/>
      <c r="N36" s="216"/>
      <c r="O36" s="33"/>
      <c r="P36" s="32"/>
      <c r="Q36" s="132"/>
      <c r="R36" s="33"/>
      <c r="S36" s="32"/>
      <c r="T36" s="133"/>
      <c r="U36" s="33"/>
      <c r="V36" s="32"/>
      <c r="W36" s="133"/>
      <c r="X36" s="133"/>
      <c r="Y36" s="133"/>
      <c r="Z36" s="218"/>
      <c r="AA36" s="237"/>
      <c r="AB36" s="237"/>
      <c r="AC36" s="237"/>
      <c r="AD36" s="92"/>
      <c r="AE36" s="92"/>
      <c r="AF36" s="92"/>
      <c r="AG36" s="237" t="s">
        <v>123</v>
      </c>
      <c r="AH36" s="92">
        <v>2.0000000000000001E-4</v>
      </c>
      <c r="AI36" s="236">
        <v>2.0000000000000002E-5</v>
      </c>
      <c r="AJ36" s="237" t="s">
        <v>123</v>
      </c>
      <c r="AK36" s="236">
        <f t="shared" si="10"/>
        <v>2.0000000000000002E-5</v>
      </c>
      <c r="AL36" s="226"/>
      <c r="AM36" s="15"/>
      <c r="AV36" s="133"/>
      <c r="AW36" s="133"/>
      <c r="AX36" s="133"/>
      <c r="AY36" s="218"/>
      <c r="AZ36" s="33"/>
      <c r="BA36" s="32"/>
      <c r="BB36" s="132"/>
      <c r="BC36" s="62"/>
      <c r="BD36" s="61"/>
      <c r="BE36" s="133"/>
      <c r="BF36" s="62" t="s">
        <v>226</v>
      </c>
      <c r="BG36" s="61">
        <v>4.0000000000000002E-4</v>
      </c>
      <c r="BH36" s="133">
        <v>4.0000000000000003E-5</v>
      </c>
      <c r="BI36" s="62" t="s">
        <v>226</v>
      </c>
      <c r="BJ36" s="133">
        <f t="shared" si="4"/>
        <v>4.0000000000000003E-5</v>
      </c>
      <c r="BK36" s="216"/>
      <c r="BR36" s="62" t="s">
        <v>218</v>
      </c>
      <c r="BS36" s="61">
        <v>2.0000000000000002E-5</v>
      </c>
      <c r="BT36" s="133">
        <v>2.0000000000000003E-6</v>
      </c>
      <c r="BU36" s="62" t="s">
        <v>218</v>
      </c>
      <c r="BV36" s="133">
        <f t="shared" si="5"/>
        <v>2.0000000000000003E-6</v>
      </c>
      <c r="BW36" s="226"/>
      <c r="BX36" s="15"/>
      <c r="BY36" s="98"/>
      <c r="BZ36" s="32"/>
      <c r="CA36" s="132"/>
      <c r="CN36" s="62" t="s">
        <v>239</v>
      </c>
      <c r="CO36" s="61">
        <v>0</v>
      </c>
      <c r="CP36" s="133">
        <v>6.0000000000000002E-6</v>
      </c>
      <c r="CT36" s="62" t="s">
        <v>239</v>
      </c>
      <c r="CU36" s="133">
        <f t="shared" si="7"/>
        <v>6.0000000000000002E-6</v>
      </c>
      <c r="CV36" s="216"/>
      <c r="CW36" s="237"/>
      <c r="CX36" s="92"/>
      <c r="CY36" s="92"/>
      <c r="CZ36" s="237" t="s">
        <v>224</v>
      </c>
      <c r="DA36" s="92">
        <v>4.0000000000000003E-5</v>
      </c>
      <c r="DB36" s="236">
        <v>1.2E-5</v>
      </c>
      <c r="DC36" s="237" t="s">
        <v>224</v>
      </c>
      <c r="DD36" s="92">
        <v>2.0000000000000001E-4</v>
      </c>
      <c r="DE36" s="236">
        <v>2.0000000000000002E-5</v>
      </c>
      <c r="DF36" s="237" t="s">
        <v>224</v>
      </c>
      <c r="DG36" s="236">
        <f t="shared" si="8"/>
        <v>3.2000000000000005E-5</v>
      </c>
    </row>
    <row r="37" spans="2:111" x14ac:dyDescent="0.3">
      <c r="B37" s="15"/>
      <c r="C37" s="31"/>
      <c r="D37" s="32"/>
      <c r="E37" s="132"/>
      <c r="F37" s="1"/>
      <c r="G37" s="1"/>
      <c r="H37" s="1"/>
      <c r="N37" s="216"/>
      <c r="O37" s="33"/>
      <c r="P37" s="32"/>
      <c r="Q37" s="132"/>
      <c r="R37" s="33"/>
      <c r="S37" s="32"/>
      <c r="T37" s="133"/>
      <c r="U37" s="33"/>
      <c r="V37" s="32"/>
      <c r="W37" s="133"/>
      <c r="X37" s="133"/>
      <c r="Y37" s="133"/>
      <c r="Z37" s="218"/>
      <c r="AA37" s="237"/>
      <c r="AB37" s="237"/>
      <c r="AC37" s="237"/>
      <c r="AD37" s="237" t="s">
        <v>124</v>
      </c>
      <c r="AE37" s="92">
        <v>2.0000000000000002E-5</v>
      </c>
      <c r="AF37" s="236">
        <v>6.0000000000000002E-6</v>
      </c>
      <c r="AG37" s="237" t="s">
        <v>124</v>
      </c>
      <c r="AH37" s="92">
        <v>4.0000000000000002E-4</v>
      </c>
      <c r="AI37" s="236">
        <v>4.0000000000000003E-5</v>
      </c>
      <c r="AJ37" s="237" t="s">
        <v>124</v>
      </c>
      <c r="AK37" s="236">
        <f t="shared" si="10"/>
        <v>4.6000000000000007E-5</v>
      </c>
      <c r="AL37" s="226"/>
      <c r="AM37" s="15"/>
      <c r="AV37" s="133"/>
      <c r="AW37" s="133"/>
      <c r="AX37" s="133"/>
      <c r="AY37" s="218"/>
      <c r="BC37" s="62" t="s">
        <v>124</v>
      </c>
      <c r="BD37" s="61">
        <v>2.0000000000000002E-5</v>
      </c>
      <c r="BE37" s="133">
        <v>6.0000000000000002E-6</v>
      </c>
      <c r="BF37" s="62" t="s">
        <v>124</v>
      </c>
      <c r="BG37" s="61">
        <v>4.0000000000000002E-4</v>
      </c>
      <c r="BH37" s="133">
        <v>4.0000000000000003E-5</v>
      </c>
      <c r="BI37" s="62" t="s">
        <v>124</v>
      </c>
      <c r="BJ37" s="133">
        <f t="shared" si="4"/>
        <v>4.6000000000000007E-5</v>
      </c>
      <c r="BK37" s="216"/>
      <c r="BR37" s="62" t="s">
        <v>216</v>
      </c>
      <c r="BS37" s="61">
        <v>2.0000000000000002E-5</v>
      </c>
      <c r="BT37" s="133">
        <v>2.0000000000000003E-6</v>
      </c>
      <c r="BU37" s="62" t="s">
        <v>216</v>
      </c>
      <c r="BV37" s="133">
        <f t="shared" si="5"/>
        <v>2.0000000000000003E-6</v>
      </c>
      <c r="BW37" s="226"/>
      <c r="BX37" s="15"/>
      <c r="BY37" s="98"/>
      <c r="BZ37" s="32"/>
      <c r="CA37" s="132"/>
      <c r="CN37" s="62" t="s">
        <v>240</v>
      </c>
      <c r="CO37" s="61">
        <v>0</v>
      </c>
      <c r="CP37" s="133">
        <v>6.0000000000000002E-6</v>
      </c>
      <c r="CT37" s="62" t="s">
        <v>240</v>
      </c>
      <c r="CU37" s="133">
        <f t="shared" si="7"/>
        <v>6.0000000000000002E-6</v>
      </c>
      <c r="CV37" s="216"/>
      <c r="CW37" s="237"/>
      <c r="CX37" s="92"/>
      <c r="CY37" s="92"/>
      <c r="CZ37" s="237" t="s">
        <v>225</v>
      </c>
      <c r="DA37" s="92">
        <v>4.0000000000000003E-5</v>
      </c>
      <c r="DB37" s="236">
        <v>1.2E-5</v>
      </c>
      <c r="DC37" s="237" t="s">
        <v>225</v>
      </c>
      <c r="DD37" s="92">
        <v>2.0000000000000001E-4</v>
      </c>
      <c r="DE37" s="236">
        <v>2.0000000000000002E-5</v>
      </c>
      <c r="DF37" s="237" t="s">
        <v>225</v>
      </c>
      <c r="DG37" s="236">
        <f t="shared" si="8"/>
        <v>3.2000000000000005E-5</v>
      </c>
    </row>
    <row r="38" spans="2:111" x14ac:dyDescent="0.3">
      <c r="B38" s="15"/>
      <c r="C38" s="31"/>
      <c r="D38" s="32"/>
      <c r="E38" s="132"/>
      <c r="F38" s="21"/>
      <c r="G38" s="22"/>
      <c r="H38" s="133"/>
      <c r="N38" s="216"/>
      <c r="O38" s="48"/>
      <c r="P38" s="47"/>
      <c r="Q38" s="132"/>
      <c r="X38" s="133"/>
      <c r="Y38" s="133"/>
      <c r="Z38" s="218"/>
      <c r="AB38" s="1"/>
      <c r="AC38" s="1"/>
      <c r="AG38" s="20"/>
      <c r="AL38" s="226"/>
      <c r="AM38" s="15"/>
      <c r="AV38" s="133"/>
      <c r="AW38" s="133"/>
      <c r="AX38" s="133"/>
      <c r="AY38" s="218"/>
      <c r="AZ38" s="33"/>
      <c r="BA38" s="32"/>
      <c r="BB38" s="132"/>
      <c r="BC38" s="62"/>
      <c r="BD38" s="61"/>
      <c r="BE38" s="133"/>
      <c r="BF38" s="62" t="s">
        <v>115</v>
      </c>
      <c r="BG38" s="61">
        <v>2.0000000000000001E-4</v>
      </c>
      <c r="BH38" s="133">
        <v>2.0000000000000002E-5</v>
      </c>
      <c r="BI38" s="62" t="s">
        <v>115</v>
      </c>
      <c r="BJ38" s="133">
        <f t="shared" si="4"/>
        <v>2.0000000000000002E-5</v>
      </c>
      <c r="BK38" s="216"/>
      <c r="BL38" s="48"/>
      <c r="BM38" s="47"/>
      <c r="BN38" s="132"/>
      <c r="BO38" s="62" t="s">
        <v>224</v>
      </c>
      <c r="BP38" s="61">
        <v>2.0000000000000001E-4</v>
      </c>
      <c r="BQ38" s="133">
        <v>6.0000000000000002E-5</v>
      </c>
      <c r="BR38" s="62" t="s">
        <v>224</v>
      </c>
      <c r="BS38" s="61">
        <v>5.9999999999999995E-4</v>
      </c>
      <c r="BT38" s="133">
        <v>5.9999999999999995E-5</v>
      </c>
      <c r="BU38" s="62" t="s">
        <v>224</v>
      </c>
      <c r="BV38" s="133">
        <f t="shared" si="5"/>
        <v>1.1999999999999999E-4</v>
      </c>
      <c r="BW38" s="226"/>
      <c r="BX38" s="15"/>
      <c r="BY38" s="98"/>
      <c r="BZ38" s="32"/>
      <c r="CA38" s="132"/>
      <c r="CB38" s="97"/>
      <c r="CC38" s="22"/>
      <c r="CD38" s="133"/>
      <c r="CE38" s="97"/>
      <c r="CF38" s="22"/>
      <c r="CG38" s="133"/>
      <c r="CH38" s="133"/>
      <c r="CI38" s="133"/>
      <c r="CJ38" s="218"/>
      <c r="CK38" s="33"/>
      <c r="CL38" s="32"/>
      <c r="CM38" s="132"/>
      <c r="CN38" s="62" t="s">
        <v>241</v>
      </c>
      <c r="CO38" s="61">
        <v>0</v>
      </c>
      <c r="CP38" s="133">
        <v>6.0000000000000002E-6</v>
      </c>
      <c r="CT38" s="62" t="s">
        <v>241</v>
      </c>
      <c r="CU38" s="133">
        <f t="shared" si="7"/>
        <v>6.0000000000000002E-6</v>
      </c>
      <c r="CV38" s="216"/>
      <c r="CW38" s="33"/>
      <c r="CX38" s="32"/>
      <c r="CY38" s="236"/>
      <c r="CZ38" s="237" t="s">
        <v>227</v>
      </c>
      <c r="DA38" s="92">
        <v>4.0000000000000003E-5</v>
      </c>
      <c r="DB38" s="236">
        <v>1.2E-5</v>
      </c>
      <c r="DC38" s="237" t="s">
        <v>227</v>
      </c>
      <c r="DD38" s="92">
        <v>2.0000000000000001E-4</v>
      </c>
      <c r="DE38" s="236">
        <v>2.0000000000000002E-5</v>
      </c>
      <c r="DF38" s="237" t="s">
        <v>227</v>
      </c>
      <c r="DG38" s="236">
        <f t="shared" si="8"/>
        <v>3.2000000000000005E-5</v>
      </c>
    </row>
    <row r="39" spans="2:111" x14ac:dyDescent="0.3">
      <c r="B39" s="15"/>
      <c r="C39" s="46"/>
      <c r="D39" s="47"/>
      <c r="E39" s="132"/>
      <c r="F39" s="21"/>
      <c r="G39" s="22"/>
      <c r="H39" s="133"/>
      <c r="N39" s="216"/>
      <c r="O39" s="48"/>
      <c r="P39" s="47"/>
      <c r="Q39" s="132"/>
      <c r="R39" s="48"/>
      <c r="S39" s="47"/>
      <c r="T39" s="133"/>
      <c r="U39" s="48"/>
      <c r="V39" s="47"/>
      <c r="W39" s="133"/>
      <c r="X39" s="133"/>
      <c r="Y39" s="133"/>
      <c r="Z39" s="218"/>
      <c r="AB39" s="1"/>
      <c r="AC39" s="1"/>
      <c r="AG39" s="23"/>
      <c r="AL39" s="226"/>
      <c r="AM39" s="15"/>
      <c r="AV39" s="133"/>
      <c r="AW39" s="133"/>
      <c r="AX39" s="133"/>
      <c r="AY39" s="218"/>
      <c r="BK39" s="216"/>
      <c r="BL39" s="48"/>
      <c r="BM39" s="47"/>
      <c r="BN39" s="132"/>
      <c r="BR39" s="62" t="s">
        <v>225</v>
      </c>
      <c r="BS39" s="61">
        <v>5.9999999999999995E-4</v>
      </c>
      <c r="BT39" s="133">
        <v>5.9999999999999995E-5</v>
      </c>
      <c r="BU39" s="62" t="s">
        <v>225</v>
      </c>
      <c r="BV39" s="133">
        <f t="shared" si="5"/>
        <v>5.9999999999999995E-5</v>
      </c>
      <c r="BW39" s="226"/>
      <c r="BX39" s="15"/>
      <c r="CH39" s="133"/>
      <c r="CI39" s="133"/>
      <c r="CJ39" s="218"/>
      <c r="CQ39" s="62" t="s">
        <v>242</v>
      </c>
      <c r="CR39" s="61">
        <v>1E-4</v>
      </c>
      <c r="CS39" s="133">
        <v>1.0000000000000001E-5</v>
      </c>
      <c r="CT39" s="62" t="s">
        <v>242</v>
      </c>
      <c r="CU39" s="133">
        <f t="shared" si="7"/>
        <v>1.0000000000000001E-5</v>
      </c>
      <c r="CV39" s="216"/>
      <c r="CW39" s="237"/>
      <c r="CX39" s="92"/>
      <c r="CY39" s="92"/>
      <c r="CZ39" s="237" t="s">
        <v>239</v>
      </c>
      <c r="DA39" s="92">
        <v>4.0000000000000003E-5</v>
      </c>
      <c r="DB39" s="236">
        <v>1.2E-5</v>
      </c>
      <c r="DC39" s="237" t="s">
        <v>239</v>
      </c>
      <c r="DD39" s="92">
        <v>5.0000000000000002E-5</v>
      </c>
      <c r="DE39" s="236">
        <v>5.0000000000000004E-6</v>
      </c>
      <c r="DF39" s="237" t="s">
        <v>239</v>
      </c>
      <c r="DG39" s="236">
        <f t="shared" si="8"/>
        <v>1.7E-5</v>
      </c>
    </row>
    <row r="40" spans="2:111" x14ac:dyDescent="0.3">
      <c r="B40" s="15"/>
      <c r="C40" s="46"/>
      <c r="D40" s="47"/>
      <c r="E40" s="132"/>
      <c r="F40" s="31"/>
      <c r="G40" s="32"/>
      <c r="H40" s="133"/>
      <c r="N40" s="216"/>
      <c r="O40" s="48"/>
      <c r="P40" s="47"/>
      <c r="Q40" s="132"/>
      <c r="R40" s="48"/>
      <c r="S40" s="47"/>
      <c r="T40" s="133"/>
      <c r="U40" s="48"/>
      <c r="V40" s="47"/>
      <c r="W40" s="133"/>
      <c r="X40" s="133"/>
      <c r="Y40" s="133"/>
      <c r="Z40" s="218"/>
      <c r="AG40" s="33"/>
      <c r="AL40" s="226"/>
      <c r="AM40" s="15"/>
      <c r="AV40" s="133"/>
      <c r="AW40" s="133"/>
      <c r="AX40" s="133"/>
      <c r="AY40" s="218"/>
      <c r="BK40" s="216"/>
      <c r="BR40" s="62" t="s">
        <v>226</v>
      </c>
      <c r="BS40" s="61">
        <v>4.0000000000000002E-4</v>
      </c>
      <c r="BT40" s="133">
        <v>4.0000000000000003E-5</v>
      </c>
      <c r="BU40" s="62" t="s">
        <v>226</v>
      </c>
      <c r="BV40" s="133">
        <f t="shared" si="5"/>
        <v>4.0000000000000003E-5</v>
      </c>
      <c r="BW40" s="226"/>
      <c r="BX40" s="15"/>
      <c r="CH40" s="133"/>
      <c r="CI40" s="133"/>
      <c r="CJ40" s="218"/>
      <c r="CQ40" s="62" t="s">
        <v>243</v>
      </c>
      <c r="CR40" s="61">
        <v>1E-4</v>
      </c>
      <c r="CS40" s="133">
        <v>1.0000000000000001E-5</v>
      </c>
      <c r="CT40" s="62" t="s">
        <v>243</v>
      </c>
      <c r="CU40" s="133">
        <f t="shared" si="7"/>
        <v>1.0000000000000001E-5</v>
      </c>
      <c r="CV40" s="216"/>
      <c r="CW40" s="237"/>
      <c r="CX40" s="92"/>
      <c r="CY40" s="92"/>
      <c r="CZ40" s="237" t="s">
        <v>240</v>
      </c>
      <c r="DA40" s="92">
        <v>4.0000000000000003E-5</v>
      </c>
      <c r="DB40" s="236">
        <v>1.2E-5</v>
      </c>
      <c r="DC40" s="237" t="s">
        <v>240</v>
      </c>
      <c r="DD40" s="92">
        <v>5.0000000000000002E-5</v>
      </c>
      <c r="DE40" s="236">
        <v>5.0000000000000004E-6</v>
      </c>
      <c r="DF40" s="237" t="s">
        <v>240</v>
      </c>
      <c r="DG40" s="236">
        <f t="shared" si="8"/>
        <v>1.7E-5</v>
      </c>
    </row>
    <row r="41" spans="2:111" x14ac:dyDescent="0.3">
      <c r="B41" s="15"/>
      <c r="C41" s="46"/>
      <c r="D41" s="47"/>
      <c r="E41" s="132"/>
      <c r="F41" s="31"/>
      <c r="G41" s="32"/>
      <c r="H41" s="133"/>
      <c r="N41" s="216"/>
      <c r="O41" s="48"/>
      <c r="P41" s="47"/>
      <c r="Q41" s="132"/>
      <c r="R41" s="48"/>
      <c r="S41" s="47"/>
      <c r="T41" s="133"/>
      <c r="U41" s="48"/>
      <c r="V41" s="47"/>
      <c r="W41" s="133"/>
      <c r="X41" s="133"/>
      <c r="Y41" s="133"/>
      <c r="Z41" s="218"/>
      <c r="AG41" s="33"/>
      <c r="AL41" s="226"/>
      <c r="AM41" s="15"/>
      <c r="AN41" s="46"/>
      <c r="AO41" s="47"/>
      <c r="AP41" s="132"/>
      <c r="AQ41" s="31"/>
      <c r="AR41" s="32"/>
      <c r="AS41" s="133"/>
      <c r="AT41" s="31"/>
      <c r="AU41" s="32"/>
      <c r="AV41" s="133"/>
      <c r="AW41" s="133"/>
      <c r="AX41" s="133"/>
      <c r="AY41" s="218"/>
      <c r="AZ41" s="20"/>
      <c r="BA41" s="47"/>
      <c r="BB41" s="132"/>
      <c r="BC41" s="20"/>
      <c r="BE41" s="133"/>
      <c r="BK41" s="216"/>
      <c r="BR41" s="62" t="s">
        <v>143</v>
      </c>
      <c r="BS41" s="61">
        <v>2.9999999999999997E-4</v>
      </c>
      <c r="BT41" s="133">
        <v>2.9999999999999997E-5</v>
      </c>
      <c r="BU41" s="62" t="s">
        <v>143</v>
      </c>
      <c r="BV41" s="133">
        <f t="shared" si="5"/>
        <v>2.9999999999999997E-5</v>
      </c>
      <c r="BW41" s="226"/>
      <c r="BX41" s="15"/>
      <c r="CH41" s="133"/>
      <c r="CI41" s="133"/>
      <c r="CJ41" s="218"/>
      <c r="CN41" s="62"/>
      <c r="CO41" s="61"/>
      <c r="CP41" s="133"/>
      <c r="CQ41" s="62" t="s">
        <v>244</v>
      </c>
      <c r="CR41" s="61">
        <v>1E-4</v>
      </c>
      <c r="CS41" s="133">
        <v>1.0000000000000001E-5</v>
      </c>
      <c r="CT41" s="62" t="s">
        <v>244</v>
      </c>
      <c r="CU41" s="133">
        <f t="shared" si="7"/>
        <v>1.0000000000000001E-5</v>
      </c>
      <c r="CV41" s="216"/>
      <c r="CW41" s="237"/>
      <c r="CX41" s="92"/>
      <c r="CY41" s="92"/>
      <c r="CZ41" s="237" t="s">
        <v>241</v>
      </c>
      <c r="DA41" s="92">
        <v>4.0000000000000003E-5</v>
      </c>
      <c r="DB41" s="236">
        <v>1.2E-5</v>
      </c>
      <c r="DC41" s="237" t="s">
        <v>241</v>
      </c>
      <c r="DD41" s="92">
        <v>5.0000000000000002E-5</v>
      </c>
      <c r="DE41" s="236">
        <v>5.0000000000000004E-6</v>
      </c>
      <c r="DF41" s="237" t="s">
        <v>241</v>
      </c>
      <c r="DG41" s="236">
        <f t="shared" si="8"/>
        <v>1.7E-5</v>
      </c>
    </row>
    <row r="42" spans="2:111" x14ac:dyDescent="0.3">
      <c r="B42" s="15"/>
      <c r="C42" s="46"/>
      <c r="D42" s="47"/>
      <c r="E42" s="132"/>
      <c r="F42" s="31"/>
      <c r="G42" s="32"/>
      <c r="H42" s="133"/>
      <c r="N42" s="216"/>
      <c r="O42" s="62"/>
      <c r="P42" s="61"/>
      <c r="Q42" s="132"/>
      <c r="R42" s="48"/>
      <c r="S42" s="47"/>
      <c r="T42" s="133"/>
      <c r="U42" s="48"/>
      <c r="V42" s="47"/>
      <c r="W42" s="133"/>
      <c r="X42" s="133"/>
      <c r="Y42" s="133"/>
      <c r="Z42" s="218"/>
      <c r="AG42" s="49"/>
      <c r="AL42" s="226"/>
      <c r="AM42" s="15"/>
      <c r="AN42" s="46"/>
      <c r="AO42" s="47"/>
      <c r="AP42" s="132"/>
      <c r="AQ42" s="31"/>
      <c r="AR42" s="32"/>
      <c r="AS42" s="133"/>
      <c r="AT42" s="31"/>
      <c r="AU42" s="32"/>
      <c r="AV42" s="213"/>
      <c r="AW42" s="133"/>
      <c r="AX42" s="133"/>
      <c r="AY42" s="218"/>
      <c r="AZ42" s="23"/>
      <c r="BA42" s="47"/>
      <c r="BB42" s="132"/>
      <c r="BC42" s="23"/>
      <c r="BE42" s="133"/>
      <c r="BK42" s="216"/>
      <c r="BL42" s="62"/>
      <c r="BM42" s="61"/>
      <c r="BN42" s="132"/>
      <c r="BR42" s="62" t="s">
        <v>123</v>
      </c>
      <c r="BS42" s="61">
        <v>2.0000000000000001E-4</v>
      </c>
      <c r="BT42" s="133">
        <v>2.0000000000000002E-5</v>
      </c>
      <c r="BU42" s="62" t="s">
        <v>123</v>
      </c>
      <c r="BV42" s="133">
        <f t="shared" si="5"/>
        <v>2.0000000000000002E-5</v>
      </c>
      <c r="BX42" s="15"/>
      <c r="CH42" s="133"/>
      <c r="CI42" s="133"/>
      <c r="CJ42" s="218"/>
      <c r="CQ42" s="62" t="s">
        <v>245</v>
      </c>
      <c r="CR42" s="61">
        <v>5.0000000000000002E-5</v>
      </c>
      <c r="CS42" s="133">
        <v>5.0000000000000004E-6</v>
      </c>
      <c r="CT42" s="62" t="s">
        <v>245</v>
      </c>
      <c r="CU42" s="133">
        <f t="shared" si="7"/>
        <v>5.0000000000000004E-6</v>
      </c>
      <c r="CV42" s="216"/>
      <c r="CW42" s="237"/>
      <c r="CX42" s="92"/>
      <c r="CY42" s="92"/>
      <c r="CZ42" s="237"/>
      <c r="DA42" s="237"/>
      <c r="DB42" s="237"/>
      <c r="DC42" s="237" t="s">
        <v>144</v>
      </c>
      <c r="DD42" s="92">
        <v>5.0000000000000002E-5</v>
      </c>
      <c r="DE42" s="236">
        <v>5.0000000000000004E-6</v>
      </c>
      <c r="DF42" s="237" t="s">
        <v>144</v>
      </c>
      <c r="DG42" s="236">
        <f t="shared" si="8"/>
        <v>5.0000000000000004E-6</v>
      </c>
    </row>
    <row r="43" spans="2:111" x14ac:dyDescent="0.3">
      <c r="B43" s="15"/>
      <c r="C43" s="60"/>
      <c r="D43" s="61"/>
      <c r="E43" s="132"/>
      <c r="F43" s="1"/>
      <c r="G43" s="1"/>
      <c r="H43" s="1"/>
      <c r="N43" s="217"/>
      <c r="O43" s="62"/>
      <c r="P43" s="61"/>
      <c r="Q43" s="132"/>
      <c r="X43" s="213"/>
      <c r="Y43" s="213"/>
      <c r="Z43" s="219"/>
      <c r="AG43" s="53"/>
      <c r="AL43" s="226"/>
      <c r="AM43" s="15"/>
      <c r="AN43" s="60"/>
      <c r="AO43" s="61"/>
      <c r="AP43" s="132"/>
      <c r="AV43" s="213"/>
      <c r="AW43" s="213"/>
      <c r="AX43" s="213"/>
      <c r="AY43" s="219"/>
      <c r="AZ43" s="33"/>
      <c r="BC43" s="33"/>
      <c r="BE43" s="133"/>
      <c r="BF43" s="62"/>
      <c r="BG43" s="61"/>
      <c r="BH43" s="133"/>
      <c r="BI43" s="213"/>
      <c r="BJ43" s="213"/>
      <c r="BK43" s="217"/>
      <c r="BO43" s="62" t="s">
        <v>124</v>
      </c>
      <c r="BP43" s="61">
        <v>4.0000000000000003E-5</v>
      </c>
      <c r="BQ43" s="133">
        <v>1.2E-5</v>
      </c>
      <c r="BR43" s="62" t="s">
        <v>124</v>
      </c>
      <c r="BS43" s="61">
        <v>4.0000000000000002E-4</v>
      </c>
      <c r="BT43" s="133">
        <v>4.0000000000000003E-5</v>
      </c>
      <c r="BU43" s="62" t="s">
        <v>124</v>
      </c>
      <c r="BV43" s="133">
        <f t="shared" si="5"/>
        <v>5.2000000000000004E-5</v>
      </c>
      <c r="BX43" s="15"/>
      <c r="BY43" s="101"/>
      <c r="BZ43" s="61"/>
      <c r="CA43" s="132"/>
      <c r="CK43" s="62"/>
      <c r="CL43" s="61"/>
      <c r="CM43" s="132"/>
      <c r="CQ43" s="62" t="s">
        <v>246</v>
      </c>
      <c r="CR43" s="61">
        <v>5.0000000000000002E-5</v>
      </c>
      <c r="CS43" s="133">
        <v>5.0000000000000004E-6</v>
      </c>
      <c r="CT43" s="62" t="s">
        <v>246</v>
      </c>
      <c r="CU43" s="133">
        <f t="shared" si="7"/>
        <v>5.0000000000000004E-6</v>
      </c>
      <c r="CV43" s="217"/>
      <c r="CW43" s="237"/>
      <c r="CX43" s="92"/>
      <c r="CY43" s="92"/>
      <c r="CZ43" s="237"/>
      <c r="DA43" s="237"/>
      <c r="DB43" s="237"/>
      <c r="DC43" s="237" t="s">
        <v>145</v>
      </c>
      <c r="DD43" s="92">
        <v>8.0000000000000007E-5</v>
      </c>
      <c r="DE43" s="236">
        <v>8.0000000000000013E-6</v>
      </c>
      <c r="DF43" s="237" t="s">
        <v>145</v>
      </c>
      <c r="DG43" s="236">
        <f t="shared" si="8"/>
        <v>8.0000000000000013E-6</v>
      </c>
    </row>
    <row r="44" spans="2:111" x14ac:dyDescent="0.3">
      <c r="B44" s="15"/>
      <c r="C44" s="60"/>
      <c r="D44" s="61"/>
      <c r="E44" s="132"/>
      <c r="F44" s="46"/>
      <c r="G44" s="47"/>
      <c r="H44" s="133"/>
      <c r="I44" s="46"/>
      <c r="J44" s="47"/>
      <c r="K44" s="133"/>
      <c r="L44" s="213"/>
      <c r="M44" s="213"/>
      <c r="N44" s="217"/>
      <c r="O44" s="62"/>
      <c r="P44" s="61"/>
      <c r="Q44" s="132"/>
      <c r="X44" s="213"/>
      <c r="Y44" s="213"/>
      <c r="Z44" s="219"/>
      <c r="AG44" s="40"/>
      <c r="AL44" s="226"/>
      <c r="AM44" s="15"/>
      <c r="AN44" s="60"/>
      <c r="AO44" s="61"/>
      <c r="AP44" s="132"/>
      <c r="AV44" s="213"/>
      <c r="AW44" s="213"/>
      <c r="AX44" s="213"/>
      <c r="AY44" s="219"/>
      <c r="AZ44" s="33"/>
      <c r="BC44" s="33"/>
      <c r="BE44" s="133"/>
      <c r="BF44" s="62"/>
      <c r="BG44" s="61"/>
      <c r="BH44" s="133"/>
      <c r="BI44" s="213"/>
      <c r="BJ44" s="213"/>
      <c r="BK44" s="217"/>
      <c r="BO44" s="62"/>
      <c r="BP44" s="61"/>
      <c r="BQ44" s="133"/>
      <c r="BR44" s="62" t="s">
        <v>135</v>
      </c>
      <c r="BS44" s="61">
        <v>1.4999999999999999E-4</v>
      </c>
      <c r="BT44" s="133">
        <v>1.4999999999999999E-5</v>
      </c>
      <c r="BU44" s="62" t="s">
        <v>135</v>
      </c>
      <c r="BV44" s="133">
        <f t="shared" si="5"/>
        <v>1.4999999999999999E-5</v>
      </c>
      <c r="BX44" s="15"/>
      <c r="BY44" s="101"/>
      <c r="BZ44" s="61"/>
      <c r="CA44" s="132"/>
      <c r="CK44" s="62"/>
      <c r="CL44" s="61"/>
      <c r="CM44" s="132"/>
      <c r="CQ44" s="62" t="s">
        <v>247</v>
      </c>
      <c r="CR44" s="61">
        <v>5.0000000000000002E-5</v>
      </c>
      <c r="CS44" s="133">
        <v>5.0000000000000004E-6</v>
      </c>
      <c r="CT44" s="62" t="s">
        <v>247</v>
      </c>
      <c r="CU44" s="133">
        <f t="shared" si="7"/>
        <v>5.0000000000000004E-6</v>
      </c>
      <c r="CV44" s="217"/>
      <c r="CW44" s="237"/>
      <c r="CX44" s="92"/>
      <c r="CY44" s="236"/>
      <c r="CZ44" s="237" t="s">
        <v>124</v>
      </c>
      <c r="DA44" s="92">
        <v>1E-4</v>
      </c>
      <c r="DB44" s="236">
        <v>3.0000000000000001E-5</v>
      </c>
      <c r="DC44" s="237" t="s">
        <v>124</v>
      </c>
      <c r="DD44" s="92">
        <v>4.0000000000000002E-4</v>
      </c>
      <c r="DE44" s="236">
        <v>4.0000000000000003E-5</v>
      </c>
      <c r="DF44" s="237" t="s">
        <v>124</v>
      </c>
      <c r="DG44" s="236">
        <f t="shared" si="8"/>
        <v>7.0000000000000007E-5</v>
      </c>
    </row>
    <row r="45" spans="2:111" ht="12.75" thickBot="1" x14ac:dyDescent="0.35">
      <c r="B45" s="15"/>
      <c r="C45" s="60"/>
      <c r="D45" s="61"/>
      <c r="E45" s="132"/>
      <c r="F45" s="46"/>
      <c r="G45" s="47"/>
      <c r="H45" s="133"/>
      <c r="I45" s="46"/>
      <c r="J45" s="47"/>
      <c r="K45" s="133"/>
      <c r="L45" s="213"/>
      <c r="M45" s="213"/>
      <c r="N45" s="217"/>
      <c r="P45" s="1"/>
      <c r="Q45" s="1"/>
      <c r="X45" s="213"/>
      <c r="Y45" s="213"/>
      <c r="Z45" s="219"/>
      <c r="AG45" s="45"/>
      <c r="AL45" s="226"/>
      <c r="AM45" s="15"/>
      <c r="AN45" s="60"/>
      <c r="AO45" s="61"/>
      <c r="AP45" s="132"/>
      <c r="AQ45" s="46"/>
      <c r="AR45" s="47"/>
      <c r="AS45" s="133"/>
      <c r="AT45" s="46"/>
      <c r="AU45" s="47"/>
      <c r="AV45" s="214"/>
      <c r="AW45" s="213"/>
      <c r="AX45" s="213"/>
      <c r="AY45" s="219"/>
      <c r="AZ45" s="33"/>
      <c r="BA45" s="61"/>
      <c r="BB45" s="132"/>
      <c r="BC45" s="33"/>
      <c r="BE45" s="133"/>
      <c r="BK45" s="217"/>
      <c r="BU45" s="214"/>
      <c r="BV45" s="214"/>
      <c r="BW45" s="226"/>
      <c r="BX45" s="15"/>
      <c r="BY45" s="101"/>
      <c r="BZ45" s="61"/>
      <c r="CA45" s="132"/>
      <c r="CN45" s="62" t="s">
        <v>124</v>
      </c>
      <c r="CO45" s="61">
        <v>4.0000000000000003E-5</v>
      </c>
      <c r="CP45" s="133">
        <v>1.2E-5</v>
      </c>
      <c r="CQ45" s="62" t="s">
        <v>124</v>
      </c>
      <c r="CR45" s="61">
        <v>4.0000000000000002E-4</v>
      </c>
      <c r="CS45" s="133">
        <v>4.0000000000000003E-5</v>
      </c>
      <c r="CT45" s="62" t="s">
        <v>124</v>
      </c>
      <c r="CU45" s="133">
        <f t="shared" si="7"/>
        <v>5.2000000000000004E-5</v>
      </c>
      <c r="CV45" s="217"/>
      <c r="CW45" s="237"/>
      <c r="CX45" s="92"/>
      <c r="CY45" s="92"/>
      <c r="CZ45" s="237" t="s">
        <v>115</v>
      </c>
      <c r="DA45" s="92">
        <v>1E-4</v>
      </c>
      <c r="DB45" s="236">
        <v>3.0000000000000001E-5</v>
      </c>
      <c r="DC45" s="237" t="s">
        <v>115</v>
      </c>
      <c r="DD45" s="92">
        <v>4.0000000000000002E-4</v>
      </c>
      <c r="DE45" s="236">
        <v>4.0000000000000003E-5</v>
      </c>
      <c r="DF45" s="237" t="s">
        <v>115</v>
      </c>
      <c r="DG45" s="236">
        <f t="shared" si="8"/>
        <v>7.0000000000000007E-5</v>
      </c>
    </row>
    <row r="46" spans="2:111" ht="12.75" thickBot="1" x14ac:dyDescent="0.35">
      <c r="D46" s="1"/>
      <c r="E46" s="1"/>
      <c r="F46" s="46"/>
      <c r="G46" s="47"/>
      <c r="H46" s="133"/>
      <c r="I46" s="46"/>
      <c r="J46" s="47"/>
      <c r="K46" s="133"/>
      <c r="L46" s="213"/>
      <c r="M46" s="213"/>
      <c r="N46" s="215"/>
      <c r="P46" s="1"/>
      <c r="Q46" s="1"/>
      <c r="X46" s="213"/>
      <c r="Y46" s="213"/>
      <c r="Z46" s="219"/>
      <c r="AG46" s="26"/>
      <c r="AL46" s="228"/>
      <c r="AO46" s="1"/>
      <c r="AP46" s="1"/>
      <c r="AQ46" s="46"/>
      <c r="AR46" s="47"/>
      <c r="AS46" s="133"/>
      <c r="AT46" s="46"/>
      <c r="AU46" s="47"/>
      <c r="AV46" s="133"/>
      <c r="AW46" s="214"/>
      <c r="AX46" s="214"/>
      <c r="AY46" s="226"/>
      <c r="AZ46" s="33"/>
      <c r="BC46" s="33"/>
      <c r="BE46" s="133"/>
      <c r="BK46" s="215"/>
      <c r="BU46" s="214"/>
      <c r="BV46" s="214"/>
      <c r="BW46" s="226"/>
      <c r="CN46" s="62"/>
      <c r="CO46" s="61"/>
      <c r="CP46" s="133">
        <v>0</v>
      </c>
      <c r="CQ46" s="62" t="s">
        <v>115</v>
      </c>
      <c r="CR46" s="61">
        <v>2.9999999999999997E-4</v>
      </c>
      <c r="CS46" s="133">
        <v>2.9999999999999997E-5</v>
      </c>
      <c r="CT46" s="62" t="s">
        <v>115</v>
      </c>
      <c r="CU46" s="133">
        <f t="shared" si="7"/>
        <v>2.9999999999999997E-5</v>
      </c>
      <c r="CV46" s="215"/>
      <c r="CW46" s="237"/>
      <c r="CX46" s="92"/>
      <c r="CY46" s="92"/>
      <c r="CZ46" s="237"/>
      <c r="DA46" s="237"/>
      <c r="DB46" s="237"/>
      <c r="DC46" s="237" t="s">
        <v>135</v>
      </c>
      <c r="DD46" s="92">
        <v>2.0000000000000001E-4</v>
      </c>
      <c r="DE46" s="236">
        <v>2.0000000000000002E-5</v>
      </c>
      <c r="DF46" s="237" t="s">
        <v>135</v>
      </c>
      <c r="DG46" s="236">
        <f t="shared" si="8"/>
        <v>2.0000000000000002E-5</v>
      </c>
    </row>
    <row r="47" spans="2:111" x14ac:dyDescent="0.3">
      <c r="D47" s="1"/>
      <c r="E47" s="1"/>
      <c r="F47" s="60"/>
      <c r="G47" s="61"/>
      <c r="H47" s="133"/>
      <c r="I47" s="60"/>
      <c r="J47" s="61"/>
      <c r="K47" s="133"/>
      <c r="L47" s="133"/>
      <c r="M47" s="133"/>
      <c r="N47" s="218"/>
      <c r="P47" s="1"/>
      <c r="Q47" s="1"/>
      <c r="X47" s="133"/>
      <c r="Y47" s="133"/>
      <c r="Z47" s="218"/>
      <c r="AG47" s="37"/>
      <c r="AL47" s="226"/>
      <c r="AO47" s="1"/>
      <c r="AP47" s="1"/>
      <c r="AQ47" s="46"/>
      <c r="AR47" s="47"/>
      <c r="AS47" s="133"/>
      <c r="AT47" s="46"/>
      <c r="AU47" s="47"/>
      <c r="AV47" s="133"/>
      <c r="AW47" s="214"/>
      <c r="AX47" s="214"/>
      <c r="AY47" s="226"/>
      <c r="AZ47" s="33"/>
      <c r="BC47" s="33"/>
      <c r="BE47" s="133"/>
      <c r="BK47" s="218"/>
      <c r="BU47" s="214"/>
      <c r="BV47" s="214"/>
      <c r="BW47" s="226"/>
      <c r="CB47" s="99"/>
      <c r="CC47" s="47"/>
      <c r="CD47" s="133"/>
      <c r="CE47" s="99"/>
      <c r="CF47" s="47"/>
      <c r="CG47" s="133"/>
      <c r="CH47" s="133"/>
      <c r="CI47" s="133"/>
      <c r="CJ47" s="218"/>
      <c r="CQ47" s="62" t="s">
        <v>135</v>
      </c>
      <c r="CR47" s="61">
        <v>1.0000000000000001E-5</v>
      </c>
      <c r="CS47" s="133">
        <v>1.0000000000000002E-6</v>
      </c>
      <c r="CT47" s="62" t="s">
        <v>135</v>
      </c>
      <c r="CU47" s="133">
        <f t="shared" si="7"/>
        <v>1.0000000000000002E-6</v>
      </c>
      <c r="CV47" s="218"/>
      <c r="CW47" s="237"/>
      <c r="CX47" s="92"/>
      <c r="CY47" s="92"/>
      <c r="CZ47" s="237"/>
      <c r="DA47" s="237"/>
      <c r="DB47" s="237"/>
      <c r="DC47" s="237" t="s">
        <v>204</v>
      </c>
      <c r="DD47" s="92">
        <v>1.0000000000000001E-5</v>
      </c>
      <c r="DE47" s="236">
        <v>1.0000000000000002E-6</v>
      </c>
      <c r="DF47" s="237" t="s">
        <v>204</v>
      </c>
      <c r="DG47" s="236">
        <f t="shared" si="8"/>
        <v>1.0000000000000002E-6</v>
      </c>
    </row>
    <row r="48" spans="2:111" x14ac:dyDescent="0.3">
      <c r="D48" s="1"/>
      <c r="E48" s="1"/>
      <c r="F48" s="60"/>
      <c r="G48" s="61"/>
      <c r="H48" s="133"/>
      <c r="I48" s="60"/>
      <c r="J48" s="61"/>
      <c r="K48" s="133"/>
      <c r="L48" s="133"/>
      <c r="M48" s="133"/>
      <c r="N48" s="218"/>
      <c r="P48" s="1"/>
      <c r="Q48" s="1"/>
      <c r="X48" s="133"/>
      <c r="Y48" s="133"/>
      <c r="Z48" s="218"/>
      <c r="AG48" s="36"/>
      <c r="AL48" s="226"/>
      <c r="AO48" s="1"/>
      <c r="AP48" s="1"/>
      <c r="AQ48" s="60"/>
      <c r="AR48" s="61"/>
      <c r="AS48" s="133"/>
      <c r="AT48" s="60"/>
      <c r="AU48" s="61"/>
      <c r="AV48" s="133"/>
      <c r="AW48" s="214"/>
      <c r="AX48" s="214"/>
      <c r="AY48" s="226"/>
      <c r="AZ48" s="33"/>
      <c r="BC48" s="33"/>
      <c r="BE48" s="133"/>
      <c r="BF48" s="62"/>
      <c r="BG48" s="61"/>
      <c r="BH48" s="133"/>
      <c r="BI48" s="133"/>
      <c r="BJ48" s="133"/>
      <c r="BK48" s="218"/>
      <c r="BU48" s="214"/>
      <c r="BV48" s="214"/>
      <c r="BW48" s="226"/>
      <c r="CB48" s="101"/>
      <c r="CC48" s="61"/>
      <c r="CD48" s="133"/>
      <c r="CE48" s="101"/>
      <c r="CF48" s="61"/>
      <c r="CG48" s="133"/>
      <c r="CH48" s="133"/>
      <c r="CI48" s="133"/>
      <c r="CJ48" s="218"/>
      <c r="CT48" s="133"/>
      <c r="CU48" s="133"/>
      <c r="CV48" s="218"/>
      <c r="CW48" s="237"/>
      <c r="CX48" s="92"/>
      <c r="CY48" s="92"/>
      <c r="CZ48" s="43" t="s">
        <v>138</v>
      </c>
      <c r="DA48" s="91">
        <v>1.0000000000000001E-5</v>
      </c>
      <c r="DB48" s="236">
        <v>3.0000000000000001E-6</v>
      </c>
      <c r="DC48" s="237"/>
      <c r="DD48" s="237"/>
      <c r="DE48" s="237"/>
      <c r="DF48" s="43" t="s">
        <v>138</v>
      </c>
      <c r="DG48" s="236">
        <f t="shared" si="8"/>
        <v>3.0000000000000001E-6</v>
      </c>
    </row>
    <row r="49" spans="1:111" x14ac:dyDescent="0.3">
      <c r="D49" s="1"/>
      <c r="E49" s="1"/>
      <c r="F49" s="60"/>
      <c r="G49" s="61"/>
      <c r="H49" s="133"/>
      <c r="I49" s="60"/>
      <c r="J49" s="61"/>
      <c r="K49" s="133"/>
      <c r="L49" s="133"/>
      <c r="M49" s="133"/>
      <c r="N49" s="218"/>
      <c r="X49" s="133"/>
      <c r="Y49" s="133"/>
      <c r="Z49" s="218"/>
      <c r="AG49" s="49"/>
      <c r="AL49" s="226"/>
      <c r="AO49" s="1"/>
      <c r="AP49" s="1"/>
      <c r="AQ49" s="60"/>
      <c r="AR49" s="61"/>
      <c r="AS49" s="133"/>
      <c r="AT49" s="60"/>
      <c r="AU49" s="61"/>
      <c r="AV49" s="133"/>
      <c r="AW49" s="214"/>
      <c r="AX49" s="214"/>
      <c r="AY49" s="226"/>
      <c r="AZ49" s="49"/>
      <c r="BC49" s="49"/>
      <c r="BE49" s="133"/>
      <c r="BF49" s="62"/>
      <c r="BG49" s="61"/>
      <c r="BH49" s="133"/>
      <c r="BI49" s="133"/>
      <c r="BJ49" s="133"/>
      <c r="BK49" s="218"/>
      <c r="BU49" s="214"/>
      <c r="BV49" s="214"/>
      <c r="BW49" s="226"/>
      <c r="CB49" s="101"/>
      <c r="CC49" s="61"/>
      <c r="CD49" s="133"/>
      <c r="CE49" s="101"/>
      <c r="CF49" s="61"/>
      <c r="CG49" s="133"/>
      <c r="CH49" s="133"/>
      <c r="CI49" s="133"/>
      <c r="CJ49" s="218"/>
      <c r="CT49" s="133"/>
      <c r="CU49" s="133"/>
      <c r="CV49" s="218"/>
      <c r="CW49" s="237"/>
      <c r="CX49" s="92"/>
      <c r="CY49" s="92"/>
      <c r="CZ49" s="237"/>
      <c r="DA49" s="92"/>
      <c r="DB49" s="236">
        <v>0</v>
      </c>
      <c r="DC49" s="43" t="s">
        <v>139</v>
      </c>
      <c r="DD49" s="91">
        <v>1.0000000000000001E-5</v>
      </c>
      <c r="DE49" s="236">
        <v>1.0000000000000002E-6</v>
      </c>
      <c r="DF49" s="43" t="s">
        <v>139</v>
      </c>
      <c r="DG49" s="236">
        <f t="shared" si="8"/>
        <v>1.0000000000000002E-6</v>
      </c>
    </row>
    <row r="50" spans="1:111" s="6" customFormat="1" x14ac:dyDescent="0.3">
      <c r="A50" s="224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222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222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222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222"/>
      <c r="BB50" s="10"/>
      <c r="BC50" s="10"/>
      <c r="BD50" s="10"/>
      <c r="BE50" s="10"/>
      <c r="BF50" s="10"/>
      <c r="BG50" s="10"/>
      <c r="BH50" s="10"/>
      <c r="BI50" s="10"/>
      <c r="BJ50" s="10"/>
      <c r="BK50" s="222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222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222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222"/>
      <c r="CX50" s="10"/>
      <c r="CY50" s="10"/>
      <c r="DF50" s="10"/>
      <c r="DG50" s="10"/>
    </row>
    <row r="51" spans="1:111" s="6" customFormat="1" x14ac:dyDescent="0.3">
      <c r="A51" s="224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222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222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222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222"/>
      <c r="BB51" s="10"/>
      <c r="BC51" s="10"/>
      <c r="BD51" s="10"/>
      <c r="BE51" s="10"/>
      <c r="BF51" s="10"/>
      <c r="BG51" s="10"/>
      <c r="BH51" s="10"/>
      <c r="BI51" s="10"/>
      <c r="BJ51" s="10"/>
      <c r="BK51" s="222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222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222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222"/>
      <c r="CX51" s="10"/>
      <c r="CY51" s="10"/>
      <c r="DF51" s="10"/>
      <c r="DG51" s="10"/>
    </row>
    <row r="52" spans="1:111" s="6" customFormat="1" x14ac:dyDescent="0.3">
      <c r="A52" s="224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222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222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222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222"/>
      <c r="BB52" s="10"/>
      <c r="BC52" s="10"/>
      <c r="BD52" s="10"/>
      <c r="BE52" s="10"/>
      <c r="BF52" s="10"/>
      <c r="BG52" s="10"/>
      <c r="BH52" s="10"/>
      <c r="BI52" s="10"/>
      <c r="BJ52" s="10"/>
      <c r="BK52" s="222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222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222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222"/>
      <c r="CX52" s="10"/>
      <c r="CY52" s="10"/>
      <c r="DF52" s="10"/>
      <c r="DG52" s="10"/>
    </row>
    <row r="53" spans="1:111" s="6" customFormat="1" x14ac:dyDescent="0.3">
      <c r="A53" s="224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222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222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222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222"/>
      <c r="BB53" s="10"/>
      <c r="BC53" s="10"/>
      <c r="BD53" s="10"/>
      <c r="BE53" s="10"/>
      <c r="BF53" s="10"/>
      <c r="BG53" s="10"/>
      <c r="BH53" s="10"/>
      <c r="BI53" s="10"/>
      <c r="BJ53" s="10"/>
      <c r="BK53" s="222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222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222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222"/>
      <c r="CX53" s="10"/>
      <c r="CY53" s="10"/>
      <c r="DF53" s="10"/>
      <c r="DG53" s="10"/>
    </row>
    <row r="54" spans="1:111" s="6" customFormat="1" x14ac:dyDescent="0.3">
      <c r="A54" s="224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222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222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222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222"/>
      <c r="BB54" s="10"/>
      <c r="BC54" s="10"/>
      <c r="BD54" s="10"/>
      <c r="BE54" s="10"/>
      <c r="BF54" s="10"/>
      <c r="BG54" s="10"/>
      <c r="BH54" s="10"/>
      <c r="BI54" s="10"/>
      <c r="BJ54" s="10"/>
      <c r="BK54" s="222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222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222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222"/>
      <c r="CX54" s="10"/>
      <c r="CY54" s="10"/>
      <c r="DF54" s="10"/>
      <c r="DG54" s="10"/>
    </row>
    <row r="55" spans="1:111" s="6" customFormat="1" x14ac:dyDescent="0.3">
      <c r="A55" s="224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222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222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222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222"/>
      <c r="BB55" s="10"/>
      <c r="BC55" s="10"/>
      <c r="BD55" s="10"/>
      <c r="BE55" s="10"/>
      <c r="BF55" s="10"/>
      <c r="BG55" s="10"/>
      <c r="BH55" s="10"/>
      <c r="BI55" s="10"/>
      <c r="BJ55" s="10"/>
      <c r="BK55" s="222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222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222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222"/>
      <c r="CX55" s="10"/>
      <c r="CY55" s="10"/>
      <c r="DF55" s="10"/>
      <c r="DG55" s="10"/>
    </row>
    <row r="56" spans="1:111" s="224" customFormat="1" x14ac:dyDescent="0.3">
      <c r="D56" s="222"/>
      <c r="E56" s="222"/>
      <c r="F56" s="222"/>
      <c r="G56" s="222"/>
      <c r="H56" s="222"/>
      <c r="I56" s="222"/>
      <c r="J56" s="222"/>
      <c r="K56" s="222"/>
      <c r="L56" s="222"/>
      <c r="M56" s="222"/>
      <c r="N56" s="222"/>
      <c r="P56" s="222"/>
      <c r="Q56" s="222"/>
      <c r="R56" s="222"/>
      <c r="S56" s="222"/>
      <c r="T56" s="222"/>
      <c r="U56" s="222"/>
      <c r="V56" s="222"/>
      <c r="W56" s="222"/>
      <c r="X56" s="222"/>
      <c r="Y56" s="222"/>
      <c r="Z56" s="222"/>
      <c r="AB56" s="222"/>
      <c r="AC56" s="222"/>
      <c r="AD56" s="222"/>
      <c r="AE56" s="222"/>
      <c r="AF56" s="222"/>
      <c r="AG56" s="222"/>
      <c r="AH56" s="222"/>
      <c r="AI56" s="222"/>
      <c r="AJ56" s="222"/>
      <c r="AK56" s="222"/>
      <c r="AL56" s="222"/>
      <c r="AO56" s="222"/>
      <c r="AP56" s="222"/>
      <c r="AQ56" s="222"/>
      <c r="AR56" s="222"/>
      <c r="AS56" s="222"/>
      <c r="AT56" s="222"/>
      <c r="AU56" s="222"/>
      <c r="AV56" s="222"/>
      <c r="AW56" s="222"/>
      <c r="AX56" s="222"/>
      <c r="AY56" s="222"/>
      <c r="BB56" s="222"/>
      <c r="BC56" s="222"/>
      <c r="BD56" s="222"/>
      <c r="BE56" s="222"/>
      <c r="BF56" s="222"/>
      <c r="BG56" s="222"/>
      <c r="BH56" s="222"/>
      <c r="BI56" s="222"/>
      <c r="BJ56" s="222"/>
      <c r="BK56" s="222"/>
      <c r="BM56" s="222"/>
      <c r="BN56" s="222"/>
      <c r="BO56" s="222"/>
      <c r="BP56" s="222"/>
      <c r="BQ56" s="222"/>
      <c r="BR56" s="222"/>
      <c r="BS56" s="222"/>
      <c r="BT56" s="222"/>
      <c r="BU56" s="222"/>
      <c r="BV56" s="222"/>
      <c r="BW56" s="222"/>
      <c r="BZ56" s="222"/>
      <c r="CA56" s="222"/>
      <c r="CB56" s="222"/>
      <c r="CC56" s="222"/>
      <c r="CD56" s="222"/>
      <c r="CE56" s="222"/>
      <c r="CF56" s="222"/>
      <c r="CG56" s="222"/>
      <c r="CH56" s="222"/>
      <c r="CI56" s="222"/>
      <c r="CJ56" s="222"/>
      <c r="CL56" s="222"/>
      <c r="CM56" s="222"/>
      <c r="CN56" s="222"/>
      <c r="CO56" s="222"/>
      <c r="CP56" s="222"/>
      <c r="CQ56" s="222"/>
      <c r="CR56" s="222"/>
      <c r="CS56" s="222"/>
      <c r="CT56" s="222"/>
      <c r="CU56" s="222"/>
      <c r="CV56" s="222"/>
      <c r="CX56" s="222"/>
      <c r="CY56" s="222"/>
      <c r="DF56" s="222"/>
      <c r="DG56" s="222"/>
    </row>
    <row r="57" spans="1:111" s="6" customFormat="1" x14ac:dyDescent="0.3">
      <c r="A57" s="224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222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222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222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222"/>
      <c r="BB57" s="10"/>
      <c r="BC57" s="10"/>
      <c r="BD57" s="10"/>
      <c r="BE57" s="10"/>
      <c r="BF57" s="10"/>
      <c r="BG57" s="10"/>
      <c r="BH57" s="10"/>
      <c r="BI57" s="10"/>
      <c r="BJ57" s="10"/>
      <c r="BK57" s="222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222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222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222"/>
      <c r="CX57" s="10"/>
      <c r="CY57" s="10"/>
      <c r="DF57" s="10"/>
      <c r="DG57" s="10"/>
    </row>
    <row r="58" spans="1:111" s="6" customFormat="1" x14ac:dyDescent="0.3">
      <c r="A58" s="224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222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222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222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222"/>
      <c r="BB58" s="10"/>
      <c r="BC58" s="10"/>
      <c r="BD58" s="10"/>
      <c r="BE58" s="10"/>
      <c r="BF58" s="10"/>
      <c r="BG58" s="10"/>
      <c r="BH58" s="10"/>
      <c r="BI58" s="10"/>
      <c r="BJ58" s="10"/>
      <c r="BK58" s="222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222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222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222"/>
      <c r="CX58" s="10"/>
      <c r="CY58" s="10"/>
      <c r="DF58" s="10"/>
      <c r="DG58" s="10"/>
    </row>
    <row r="59" spans="1:111" s="6" customFormat="1" x14ac:dyDescent="0.3">
      <c r="A59" s="224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222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222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222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222"/>
      <c r="BB59" s="10"/>
      <c r="BC59" s="10"/>
      <c r="BD59" s="10"/>
      <c r="BE59" s="10"/>
      <c r="BF59" s="10"/>
      <c r="BG59" s="10"/>
      <c r="BH59" s="10"/>
      <c r="BI59" s="10"/>
      <c r="BJ59" s="10"/>
      <c r="BK59" s="222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222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222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222"/>
      <c r="CX59" s="10"/>
      <c r="CY59" s="10"/>
      <c r="DF59" s="10"/>
      <c r="DG59" s="10"/>
    </row>
    <row r="60" spans="1:111" s="6" customFormat="1" x14ac:dyDescent="0.3">
      <c r="A60" s="224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222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222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222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222"/>
      <c r="BB60" s="10"/>
      <c r="BC60" s="10"/>
      <c r="BD60" s="10"/>
      <c r="BE60" s="10"/>
      <c r="BF60" s="10"/>
      <c r="BG60" s="10"/>
      <c r="BH60" s="10"/>
      <c r="BI60" s="10"/>
      <c r="BJ60" s="10"/>
      <c r="BK60" s="222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222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222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222"/>
      <c r="CX60" s="10"/>
      <c r="CY60" s="10"/>
      <c r="DF60" s="10"/>
      <c r="DG60" s="10"/>
    </row>
    <row r="61" spans="1:111" s="6" customFormat="1" x14ac:dyDescent="0.3">
      <c r="A61" s="224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222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222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222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222"/>
      <c r="BB61" s="10"/>
      <c r="BC61" s="10"/>
      <c r="BD61" s="10"/>
      <c r="BE61" s="10"/>
      <c r="BF61" s="10"/>
      <c r="BG61" s="10"/>
      <c r="BH61" s="10"/>
      <c r="BI61" s="10"/>
      <c r="BJ61" s="10"/>
      <c r="BK61" s="222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222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222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222"/>
      <c r="CX61" s="10"/>
      <c r="CY61" s="10"/>
      <c r="DF61" s="10"/>
      <c r="DG61" s="10"/>
    </row>
    <row r="62" spans="1:111" s="6" customFormat="1" x14ac:dyDescent="0.3">
      <c r="A62" s="224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222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222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222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222"/>
      <c r="BB62" s="10"/>
      <c r="BC62" s="10"/>
      <c r="BD62" s="10"/>
      <c r="BE62" s="10"/>
      <c r="BF62" s="10"/>
      <c r="BG62" s="10"/>
      <c r="BH62" s="10"/>
      <c r="BI62" s="10"/>
      <c r="BJ62" s="10"/>
      <c r="BK62" s="222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222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222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222"/>
      <c r="CX62" s="10"/>
      <c r="CY62" s="10"/>
      <c r="DF62" s="10"/>
      <c r="DG62" s="10"/>
    </row>
    <row r="63" spans="1:111" s="6" customFormat="1" x14ac:dyDescent="0.3">
      <c r="A63" s="224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222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222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222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222"/>
      <c r="BB63" s="10"/>
      <c r="BC63" s="10"/>
      <c r="BD63" s="10"/>
      <c r="BE63" s="10"/>
      <c r="BF63" s="10"/>
      <c r="BG63" s="10"/>
      <c r="BH63" s="10"/>
      <c r="BI63" s="10"/>
      <c r="BJ63" s="10"/>
      <c r="BK63" s="222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222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222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222"/>
      <c r="CX63" s="10"/>
      <c r="CY63" s="10"/>
      <c r="DF63" s="10"/>
      <c r="DG63" s="10"/>
    </row>
    <row r="64" spans="1:111" s="6" customFormat="1" x14ac:dyDescent="0.3">
      <c r="A64" s="224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222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222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222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222"/>
      <c r="BB64" s="10"/>
      <c r="BC64" s="10"/>
      <c r="BD64" s="10"/>
      <c r="BE64" s="10"/>
      <c r="BF64" s="10"/>
      <c r="BG64" s="10"/>
      <c r="BH64" s="10"/>
      <c r="BI64" s="10"/>
      <c r="BJ64" s="10"/>
      <c r="BK64" s="222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222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222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222"/>
      <c r="CX64" s="10"/>
      <c r="CY64" s="10"/>
      <c r="DF64" s="10"/>
      <c r="DG64" s="10"/>
    </row>
    <row r="65" spans="1:111" s="6" customFormat="1" x14ac:dyDescent="0.3">
      <c r="A65" s="224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222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222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222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222"/>
      <c r="BB65" s="10"/>
      <c r="BC65" s="10"/>
      <c r="BD65" s="10"/>
      <c r="BE65" s="10"/>
      <c r="BF65" s="10"/>
      <c r="BG65" s="10"/>
      <c r="BH65" s="10"/>
      <c r="BI65" s="10"/>
      <c r="BJ65" s="10"/>
      <c r="BK65" s="222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222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222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222"/>
      <c r="CX65" s="10"/>
      <c r="CY65" s="10"/>
      <c r="DF65" s="10"/>
      <c r="DG65" s="10"/>
    </row>
    <row r="66" spans="1:111" s="6" customFormat="1" x14ac:dyDescent="0.3">
      <c r="A66" s="224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222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222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222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222"/>
      <c r="BB66" s="10"/>
      <c r="BC66" s="10"/>
      <c r="BD66" s="10"/>
      <c r="BE66" s="10"/>
      <c r="BF66" s="10"/>
      <c r="BG66" s="10"/>
      <c r="BH66" s="10"/>
      <c r="BI66" s="10"/>
      <c r="BJ66" s="10"/>
      <c r="BK66" s="222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222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222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222"/>
      <c r="CX66" s="10"/>
      <c r="CY66" s="10"/>
      <c r="DF66" s="10"/>
      <c r="DG66" s="10"/>
    </row>
    <row r="67" spans="1:111" s="6" customFormat="1" x14ac:dyDescent="0.3">
      <c r="A67" s="224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222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222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222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222"/>
      <c r="BB67" s="10"/>
      <c r="BC67" s="10"/>
      <c r="BD67" s="10"/>
      <c r="BE67" s="10"/>
      <c r="BF67" s="10"/>
      <c r="BG67" s="10"/>
      <c r="BH67" s="10"/>
      <c r="BI67" s="10"/>
      <c r="BJ67" s="10"/>
      <c r="BK67" s="222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222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222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222"/>
      <c r="CX67" s="10"/>
      <c r="CY67" s="10"/>
      <c r="DF67" s="10"/>
      <c r="DG67" s="10"/>
    </row>
    <row r="68" spans="1:111" s="6" customFormat="1" x14ac:dyDescent="0.3">
      <c r="A68" s="224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222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222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222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222"/>
      <c r="BB68" s="10"/>
      <c r="BC68" s="10"/>
      <c r="BD68" s="10"/>
      <c r="BE68" s="10"/>
      <c r="BF68" s="10"/>
      <c r="BG68" s="10"/>
      <c r="BH68" s="10"/>
      <c r="BI68" s="10"/>
      <c r="BJ68" s="10"/>
      <c r="BK68" s="222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222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222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222"/>
      <c r="CX68" s="10"/>
      <c r="CY68" s="10"/>
      <c r="DF68" s="10"/>
      <c r="DG68" s="10"/>
    </row>
    <row r="69" spans="1:111" s="6" customFormat="1" x14ac:dyDescent="0.3">
      <c r="A69" s="224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222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222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222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222"/>
      <c r="BB69" s="10"/>
      <c r="BC69" s="10"/>
      <c r="BD69" s="10"/>
      <c r="BE69" s="10"/>
      <c r="BF69" s="10"/>
      <c r="BG69" s="10"/>
      <c r="BH69" s="10"/>
      <c r="BI69" s="10"/>
      <c r="BJ69" s="10"/>
      <c r="BK69" s="222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222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222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222"/>
      <c r="CX69" s="10"/>
      <c r="CY69" s="10"/>
      <c r="DF69" s="10"/>
      <c r="DG69" s="10"/>
    </row>
    <row r="70" spans="1:111" s="6" customFormat="1" x14ac:dyDescent="0.3">
      <c r="A70" s="224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222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222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222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222"/>
      <c r="BB70" s="10"/>
      <c r="BC70" s="10"/>
      <c r="BD70" s="10"/>
      <c r="BE70" s="10"/>
      <c r="BF70" s="10"/>
      <c r="BG70" s="10"/>
      <c r="BH70" s="10"/>
      <c r="BI70" s="10"/>
      <c r="BJ70" s="10"/>
      <c r="BK70" s="222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222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222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222"/>
      <c r="CX70" s="10"/>
      <c r="CY70" s="10"/>
      <c r="DF70" s="10"/>
      <c r="DG70" s="10"/>
    </row>
    <row r="71" spans="1:111" s="6" customFormat="1" x14ac:dyDescent="0.3">
      <c r="A71" s="224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222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222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222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222"/>
      <c r="BB71" s="10"/>
      <c r="BC71" s="10"/>
      <c r="BD71" s="10"/>
      <c r="BE71" s="10"/>
      <c r="BF71" s="10"/>
      <c r="BG71" s="10"/>
      <c r="BH71" s="10"/>
      <c r="BI71" s="10"/>
      <c r="BJ71" s="10"/>
      <c r="BK71" s="222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222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222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222"/>
      <c r="CX71" s="10"/>
      <c r="CY71" s="10"/>
      <c r="DF71" s="10"/>
      <c r="DG71" s="10"/>
    </row>
    <row r="72" spans="1:111" s="6" customFormat="1" x14ac:dyDescent="0.3">
      <c r="A72" s="224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222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222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222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222"/>
      <c r="BB72" s="10"/>
      <c r="BC72" s="10"/>
      <c r="BD72" s="10"/>
      <c r="BE72" s="10"/>
      <c r="BF72" s="10"/>
      <c r="BG72" s="10"/>
      <c r="BH72" s="10"/>
      <c r="BI72" s="10"/>
      <c r="BJ72" s="10"/>
      <c r="BK72" s="222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222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222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222"/>
      <c r="CX72" s="10"/>
      <c r="CY72" s="10"/>
      <c r="DF72" s="10"/>
      <c r="DG72" s="10"/>
    </row>
    <row r="73" spans="1:111" s="6" customFormat="1" x14ac:dyDescent="0.3">
      <c r="A73" s="224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222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222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222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222"/>
      <c r="BB73" s="10"/>
      <c r="BC73" s="10"/>
      <c r="BD73" s="10"/>
      <c r="BE73" s="10"/>
      <c r="BF73" s="10"/>
      <c r="BG73" s="10"/>
      <c r="BH73" s="10"/>
      <c r="BI73" s="10"/>
      <c r="BJ73" s="10"/>
      <c r="BK73" s="222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222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222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222"/>
      <c r="CX73" s="10"/>
      <c r="CY73" s="10"/>
      <c r="DF73" s="10"/>
      <c r="DG73" s="10"/>
    </row>
    <row r="74" spans="1:111" s="6" customFormat="1" x14ac:dyDescent="0.3">
      <c r="A74" s="224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222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222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222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222"/>
      <c r="BB74" s="10"/>
      <c r="BC74" s="10"/>
      <c r="BD74" s="10"/>
      <c r="BE74" s="10"/>
      <c r="BF74" s="10"/>
      <c r="BG74" s="10"/>
      <c r="BH74" s="10"/>
      <c r="BI74" s="10"/>
      <c r="BJ74" s="10"/>
      <c r="BK74" s="222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222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222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222"/>
      <c r="CX74" s="10"/>
      <c r="CY74" s="10"/>
      <c r="DF74" s="10"/>
      <c r="DG74" s="10"/>
    </row>
    <row r="75" spans="1:111" s="6" customFormat="1" x14ac:dyDescent="0.3">
      <c r="A75" s="224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222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222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222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222"/>
      <c r="BB75" s="10"/>
      <c r="BC75" s="10"/>
      <c r="BD75" s="10"/>
      <c r="BE75" s="10"/>
      <c r="BF75" s="10"/>
      <c r="BG75" s="10"/>
      <c r="BH75" s="10"/>
      <c r="BI75" s="10"/>
      <c r="BJ75" s="10"/>
      <c r="BK75" s="222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222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222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222"/>
      <c r="CX75" s="10"/>
      <c r="CY75" s="10"/>
      <c r="DF75" s="10"/>
      <c r="DG75" s="10"/>
    </row>
    <row r="76" spans="1:111" s="6" customFormat="1" x14ac:dyDescent="0.3">
      <c r="A76" s="224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222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222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222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222"/>
      <c r="BB76" s="10"/>
      <c r="BC76" s="10"/>
      <c r="BD76" s="10"/>
      <c r="BE76" s="10"/>
      <c r="BF76" s="10"/>
      <c r="BG76" s="10"/>
      <c r="BH76" s="10"/>
      <c r="BI76" s="10"/>
      <c r="BJ76" s="10"/>
      <c r="BK76" s="222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222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222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222"/>
      <c r="CX76" s="10"/>
      <c r="CY76" s="10"/>
      <c r="DF76" s="10"/>
      <c r="DG76" s="10"/>
    </row>
    <row r="77" spans="1:111" s="6" customFormat="1" x14ac:dyDescent="0.3">
      <c r="A77" s="224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222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222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222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222"/>
      <c r="BB77" s="10"/>
      <c r="BC77" s="10"/>
      <c r="BD77" s="10"/>
      <c r="BE77" s="10"/>
      <c r="BF77" s="10"/>
      <c r="BG77" s="10"/>
      <c r="BH77" s="10"/>
      <c r="BI77" s="10"/>
      <c r="BJ77" s="10"/>
      <c r="BK77" s="222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222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222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222"/>
      <c r="CX77" s="10"/>
      <c r="CY77" s="10"/>
      <c r="DF77" s="10"/>
      <c r="DG77" s="10"/>
    </row>
    <row r="78" spans="1:111" s="6" customFormat="1" x14ac:dyDescent="0.3">
      <c r="A78" s="224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222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222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222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222"/>
      <c r="BB78" s="10"/>
      <c r="BC78" s="10"/>
      <c r="BD78" s="10"/>
      <c r="BE78" s="10"/>
      <c r="BF78" s="10"/>
      <c r="BG78" s="10"/>
      <c r="BH78" s="10"/>
      <c r="BI78" s="10"/>
      <c r="BJ78" s="10"/>
      <c r="BK78" s="222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222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222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222"/>
      <c r="CX78" s="10"/>
      <c r="CY78" s="10"/>
      <c r="DF78" s="10"/>
      <c r="DG78" s="10"/>
    </row>
    <row r="79" spans="1:111" s="6" customFormat="1" x14ac:dyDescent="0.3">
      <c r="A79" s="224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222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222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222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222"/>
      <c r="BB79" s="10"/>
      <c r="BC79" s="10"/>
      <c r="BD79" s="10"/>
      <c r="BE79" s="10"/>
      <c r="BF79" s="10"/>
      <c r="BG79" s="10"/>
      <c r="BH79" s="10"/>
      <c r="BI79" s="10"/>
      <c r="BJ79" s="10"/>
      <c r="BK79" s="222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222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222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222"/>
      <c r="CX79" s="10"/>
      <c r="CY79" s="10"/>
      <c r="DF79" s="10"/>
      <c r="DG79" s="10"/>
    </row>
    <row r="80" spans="1:111" s="6" customFormat="1" x14ac:dyDescent="0.3">
      <c r="A80" s="224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222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222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222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222"/>
      <c r="BB80" s="10"/>
      <c r="BC80" s="10"/>
      <c r="BD80" s="10"/>
      <c r="BE80" s="10"/>
      <c r="BF80" s="10"/>
      <c r="BG80" s="10"/>
      <c r="BH80" s="10"/>
      <c r="BI80" s="10"/>
      <c r="BJ80" s="10"/>
      <c r="BK80" s="222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222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222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222"/>
      <c r="CX80" s="10"/>
      <c r="CY80" s="10"/>
      <c r="DF80" s="10"/>
      <c r="DG80" s="10"/>
    </row>
    <row r="81" spans="1:111" s="6" customFormat="1" x14ac:dyDescent="0.3">
      <c r="A81" s="224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222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222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222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222"/>
      <c r="BB81" s="10"/>
      <c r="BC81" s="10"/>
      <c r="BD81" s="10"/>
      <c r="BE81" s="10"/>
      <c r="BF81" s="10"/>
      <c r="BG81" s="10"/>
      <c r="BH81" s="10"/>
      <c r="BI81" s="10"/>
      <c r="BJ81" s="10"/>
      <c r="BK81" s="222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222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222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222"/>
      <c r="CX81" s="10"/>
      <c r="CY81" s="10"/>
      <c r="DF81" s="10"/>
      <c r="DG81" s="10"/>
    </row>
    <row r="82" spans="1:111" s="6" customFormat="1" x14ac:dyDescent="0.3">
      <c r="A82" s="224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222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222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222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222"/>
      <c r="BB82" s="10"/>
      <c r="BC82" s="10"/>
      <c r="BD82" s="10"/>
      <c r="BE82" s="10"/>
      <c r="BF82" s="10"/>
      <c r="BG82" s="10"/>
      <c r="BH82" s="10"/>
      <c r="BI82" s="10"/>
      <c r="BJ82" s="10"/>
      <c r="BK82" s="222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222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222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222"/>
      <c r="CX82" s="10"/>
      <c r="CY82" s="10"/>
      <c r="DF82" s="10"/>
      <c r="DG82" s="10"/>
    </row>
    <row r="83" spans="1:111" s="6" customFormat="1" x14ac:dyDescent="0.3">
      <c r="A83" s="224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222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222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222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222"/>
      <c r="BB83" s="10"/>
      <c r="BC83" s="10"/>
      <c r="BD83" s="10"/>
      <c r="BE83" s="10"/>
      <c r="BF83" s="10"/>
      <c r="BG83" s="10"/>
      <c r="BH83" s="10"/>
      <c r="BI83" s="10"/>
      <c r="BJ83" s="10"/>
      <c r="BK83" s="222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222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222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222"/>
      <c r="CX83" s="10"/>
      <c r="CY83" s="10"/>
      <c r="DF83" s="10"/>
      <c r="DG83" s="10"/>
    </row>
    <row r="84" spans="1:111" s="6" customFormat="1" x14ac:dyDescent="0.3">
      <c r="A84" s="224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222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222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222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222"/>
      <c r="BB84" s="10"/>
      <c r="BC84" s="10"/>
      <c r="BD84" s="10"/>
      <c r="BE84" s="10"/>
      <c r="BF84" s="10"/>
      <c r="BG84" s="10"/>
      <c r="BH84" s="10"/>
      <c r="BI84" s="10"/>
      <c r="BJ84" s="10"/>
      <c r="BK84" s="222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222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222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222"/>
      <c r="CX84" s="10"/>
      <c r="CY84" s="10"/>
      <c r="DF84" s="10"/>
      <c r="DG84" s="10"/>
    </row>
    <row r="85" spans="1:111" s="6" customFormat="1" x14ac:dyDescent="0.3">
      <c r="A85" s="224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222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222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222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222"/>
      <c r="BB85" s="10"/>
      <c r="BC85" s="10"/>
      <c r="BD85" s="10"/>
      <c r="BE85" s="10"/>
      <c r="BF85" s="10"/>
      <c r="BG85" s="10"/>
      <c r="BH85" s="10"/>
      <c r="BI85" s="10"/>
      <c r="BJ85" s="10"/>
      <c r="BK85" s="222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222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222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222"/>
      <c r="CX85" s="10"/>
      <c r="CY85" s="10"/>
      <c r="DF85" s="10"/>
      <c r="DG85" s="10"/>
    </row>
    <row r="86" spans="1:111" s="6" customFormat="1" x14ac:dyDescent="0.3">
      <c r="A86" s="224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222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222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222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222"/>
      <c r="BB86" s="10"/>
      <c r="BC86" s="10"/>
      <c r="BD86" s="10"/>
      <c r="BE86" s="10"/>
      <c r="BF86" s="10"/>
      <c r="BG86" s="10"/>
      <c r="BH86" s="10"/>
      <c r="BI86" s="10"/>
      <c r="BJ86" s="10"/>
      <c r="BK86" s="222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222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222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222"/>
      <c r="CX86" s="10"/>
      <c r="CY86" s="10"/>
      <c r="DF86" s="10"/>
      <c r="DG86" s="10"/>
    </row>
    <row r="87" spans="1:111" s="6" customFormat="1" x14ac:dyDescent="0.3">
      <c r="A87" s="224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222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222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222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222"/>
      <c r="BB87" s="10"/>
      <c r="BC87" s="10"/>
      <c r="BD87" s="10"/>
      <c r="BE87" s="10"/>
      <c r="BF87" s="10"/>
      <c r="BG87" s="10"/>
      <c r="BH87" s="10"/>
      <c r="BI87" s="10"/>
      <c r="BJ87" s="10"/>
      <c r="BK87" s="222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222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222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222"/>
      <c r="CX87" s="10"/>
      <c r="CY87" s="10"/>
      <c r="DF87" s="10"/>
      <c r="DG87" s="10"/>
    </row>
    <row r="88" spans="1:111" s="6" customFormat="1" x14ac:dyDescent="0.3">
      <c r="A88" s="224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222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222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222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222"/>
      <c r="BB88" s="10"/>
      <c r="BC88" s="10"/>
      <c r="BD88" s="10"/>
      <c r="BE88" s="10"/>
      <c r="BF88" s="10"/>
      <c r="BG88" s="10"/>
      <c r="BH88" s="10"/>
      <c r="BI88" s="10"/>
      <c r="BJ88" s="10"/>
      <c r="BK88" s="222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222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222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222"/>
      <c r="CX88" s="10"/>
      <c r="CY88" s="10"/>
      <c r="DF88" s="10"/>
      <c r="DG88" s="10"/>
    </row>
    <row r="89" spans="1:111" s="6" customFormat="1" x14ac:dyDescent="0.3">
      <c r="A89" s="224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222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222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222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222"/>
      <c r="BB89" s="10"/>
      <c r="BC89" s="10"/>
      <c r="BD89" s="10"/>
      <c r="BE89" s="10"/>
      <c r="BF89" s="10"/>
      <c r="BG89" s="10"/>
      <c r="BH89" s="10"/>
      <c r="BI89" s="10"/>
      <c r="BJ89" s="10"/>
      <c r="BK89" s="222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222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222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222"/>
      <c r="CX89" s="10"/>
      <c r="CY89" s="10"/>
      <c r="DF89" s="10"/>
      <c r="DG89" s="10"/>
    </row>
    <row r="90" spans="1:111" s="6" customFormat="1" x14ac:dyDescent="0.3">
      <c r="A90" s="224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222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222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222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222"/>
      <c r="BB90" s="10"/>
      <c r="BC90" s="10"/>
      <c r="BD90" s="10"/>
      <c r="BE90" s="10"/>
      <c r="BF90" s="10"/>
      <c r="BG90" s="10"/>
      <c r="BH90" s="10"/>
      <c r="BI90" s="10"/>
      <c r="BJ90" s="10"/>
      <c r="BK90" s="222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222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222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222"/>
      <c r="CX90" s="10"/>
      <c r="CY90" s="10"/>
      <c r="DF90" s="10"/>
      <c r="DG90" s="10"/>
    </row>
    <row r="91" spans="1:111" s="6" customFormat="1" x14ac:dyDescent="0.3">
      <c r="A91" s="224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222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222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222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222"/>
      <c r="BB91" s="10"/>
      <c r="BC91" s="10"/>
      <c r="BD91" s="10"/>
      <c r="BE91" s="10"/>
      <c r="BF91" s="10"/>
      <c r="BG91" s="10"/>
      <c r="BH91" s="10"/>
      <c r="BI91" s="10"/>
      <c r="BJ91" s="10"/>
      <c r="BK91" s="222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222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222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222"/>
      <c r="CX91" s="10"/>
      <c r="CY91" s="10"/>
      <c r="DF91" s="10"/>
      <c r="DG91" s="10"/>
    </row>
    <row r="92" spans="1:111" s="6" customFormat="1" x14ac:dyDescent="0.3">
      <c r="A92" s="224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222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222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222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222"/>
      <c r="BB92" s="10"/>
      <c r="BC92" s="10"/>
      <c r="BD92" s="10"/>
      <c r="BE92" s="10"/>
      <c r="BF92" s="10"/>
      <c r="BG92" s="10"/>
      <c r="BH92" s="10"/>
      <c r="BI92" s="10"/>
      <c r="BJ92" s="10"/>
      <c r="BK92" s="222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222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222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222"/>
      <c r="CX92" s="10"/>
      <c r="CY92" s="10"/>
      <c r="DF92" s="10"/>
      <c r="DG92" s="10"/>
    </row>
    <row r="93" spans="1:111" s="6" customFormat="1" x14ac:dyDescent="0.3">
      <c r="A93" s="224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222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222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222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222"/>
      <c r="BB93" s="10"/>
      <c r="BC93" s="10"/>
      <c r="BD93" s="10"/>
      <c r="BE93" s="10"/>
      <c r="BF93" s="10"/>
      <c r="BG93" s="10"/>
      <c r="BH93" s="10"/>
      <c r="BI93" s="10"/>
      <c r="BJ93" s="10"/>
      <c r="BK93" s="222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222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222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222"/>
      <c r="CX93" s="10"/>
      <c r="CY93" s="10"/>
      <c r="DF93" s="10"/>
      <c r="DG93" s="10"/>
    </row>
    <row r="94" spans="1:111" s="6" customFormat="1" x14ac:dyDescent="0.3">
      <c r="A94" s="224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222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222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222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222"/>
      <c r="BB94" s="10"/>
      <c r="BC94" s="10"/>
      <c r="BD94" s="10"/>
      <c r="BE94" s="10"/>
      <c r="BF94" s="10"/>
      <c r="BG94" s="10"/>
      <c r="BH94" s="10"/>
      <c r="BI94" s="10"/>
      <c r="BJ94" s="10"/>
      <c r="BK94" s="222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222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222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222"/>
      <c r="CX94" s="10"/>
      <c r="CY94" s="10"/>
      <c r="DF94" s="10"/>
      <c r="DG94" s="10"/>
    </row>
    <row r="95" spans="1:111" s="6" customFormat="1" x14ac:dyDescent="0.3">
      <c r="A95" s="224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222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222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222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222"/>
      <c r="BB95" s="10"/>
      <c r="BC95" s="10"/>
      <c r="BD95" s="10"/>
      <c r="BE95" s="10"/>
      <c r="BF95" s="10"/>
      <c r="BG95" s="10"/>
      <c r="BH95" s="10"/>
      <c r="BI95" s="10"/>
      <c r="BJ95" s="10"/>
      <c r="BK95" s="222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222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222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222"/>
      <c r="CX95" s="10"/>
      <c r="CY95" s="10"/>
      <c r="DF95" s="10"/>
      <c r="DG95" s="10"/>
    </row>
    <row r="96" spans="1:111" s="6" customFormat="1" x14ac:dyDescent="0.3">
      <c r="A96" s="224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222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222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222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222"/>
      <c r="BB96" s="10"/>
      <c r="BC96" s="10"/>
      <c r="BD96" s="10"/>
      <c r="BE96" s="10"/>
      <c r="BF96" s="10"/>
      <c r="BG96" s="10"/>
      <c r="BH96" s="10"/>
      <c r="BI96" s="10"/>
      <c r="BJ96" s="10"/>
      <c r="BK96" s="222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222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222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222"/>
      <c r="CX96" s="10"/>
      <c r="CY96" s="10"/>
      <c r="DF96" s="10"/>
      <c r="DG96" s="10"/>
    </row>
    <row r="97" spans="1:111" s="6" customFormat="1" x14ac:dyDescent="0.3">
      <c r="A97" s="224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222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222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222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222"/>
      <c r="BB97" s="10"/>
      <c r="BC97" s="10"/>
      <c r="BD97" s="10"/>
      <c r="BE97" s="10"/>
      <c r="BF97" s="10"/>
      <c r="BG97" s="10"/>
      <c r="BH97" s="10"/>
      <c r="BI97" s="10"/>
      <c r="BJ97" s="10"/>
      <c r="BK97" s="222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222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222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222"/>
      <c r="CX97" s="10"/>
      <c r="CY97" s="10"/>
      <c r="DF97" s="10"/>
      <c r="DG97" s="10"/>
    </row>
    <row r="98" spans="1:111" s="6" customFormat="1" x14ac:dyDescent="0.3">
      <c r="A98" s="224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222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222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222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222"/>
      <c r="BB98" s="10"/>
      <c r="BC98" s="10"/>
      <c r="BD98" s="10"/>
      <c r="BE98" s="10"/>
      <c r="BF98" s="10"/>
      <c r="BG98" s="10"/>
      <c r="BH98" s="10"/>
      <c r="BI98" s="10"/>
      <c r="BJ98" s="10"/>
      <c r="BK98" s="222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222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222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222"/>
      <c r="CX98" s="10"/>
      <c r="CY98" s="10"/>
      <c r="DF98" s="10"/>
      <c r="DG98" s="10"/>
    </row>
    <row r="99" spans="1:111" s="6" customFormat="1" x14ac:dyDescent="0.3">
      <c r="A99" s="224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222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222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222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222"/>
      <c r="BB99" s="10"/>
      <c r="BC99" s="10"/>
      <c r="BD99" s="10"/>
      <c r="BE99" s="10"/>
      <c r="BF99" s="10"/>
      <c r="BG99" s="10"/>
      <c r="BH99" s="10"/>
      <c r="BI99" s="10"/>
      <c r="BJ99" s="10"/>
      <c r="BK99" s="222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222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222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222"/>
      <c r="CX99" s="10"/>
      <c r="CY99" s="10"/>
      <c r="DF99" s="10"/>
      <c r="DG99" s="10"/>
    </row>
    <row r="100" spans="1:111" s="6" customFormat="1" x14ac:dyDescent="0.3">
      <c r="A100" s="224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222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222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222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222"/>
      <c r="BB100" s="10"/>
      <c r="BC100" s="10"/>
      <c r="BD100" s="10"/>
      <c r="BE100" s="10"/>
      <c r="BF100" s="10"/>
      <c r="BG100" s="10"/>
      <c r="BH100" s="10"/>
      <c r="BI100" s="10"/>
      <c r="BJ100" s="10"/>
      <c r="BK100" s="222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222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222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222"/>
      <c r="CX100" s="10"/>
      <c r="CY100" s="10"/>
      <c r="DF100" s="10"/>
      <c r="DG100" s="10"/>
    </row>
    <row r="101" spans="1:111" s="6" customFormat="1" x14ac:dyDescent="0.3">
      <c r="A101" s="224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222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222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222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222"/>
      <c r="BB101" s="10"/>
      <c r="BC101" s="10"/>
      <c r="BD101" s="10"/>
      <c r="BE101" s="10"/>
      <c r="BF101" s="10"/>
      <c r="BG101" s="10"/>
      <c r="BH101" s="10"/>
      <c r="BI101" s="10"/>
      <c r="BJ101" s="10"/>
      <c r="BK101" s="222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222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222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222"/>
      <c r="CX101" s="10"/>
      <c r="CY101" s="10"/>
      <c r="DF101" s="10"/>
      <c r="DG101" s="10"/>
    </row>
    <row r="102" spans="1:111" s="6" customFormat="1" x14ac:dyDescent="0.3">
      <c r="A102" s="224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222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222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222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222"/>
      <c r="BB102" s="10"/>
      <c r="BC102" s="10"/>
      <c r="BD102" s="10"/>
      <c r="BE102" s="10"/>
      <c r="BF102" s="10"/>
      <c r="BG102" s="10"/>
      <c r="BH102" s="10"/>
      <c r="BI102" s="10"/>
      <c r="BJ102" s="10"/>
      <c r="BK102" s="222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222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222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222"/>
      <c r="CX102" s="10"/>
      <c r="CY102" s="10"/>
      <c r="DF102" s="10"/>
      <c r="DG102" s="10"/>
    </row>
    <row r="103" spans="1:111" s="6" customFormat="1" x14ac:dyDescent="0.3">
      <c r="A103" s="224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222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222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222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222"/>
      <c r="BB103" s="10"/>
      <c r="BC103" s="10"/>
      <c r="BD103" s="10"/>
      <c r="BE103" s="10"/>
      <c r="BF103" s="10"/>
      <c r="BG103" s="10"/>
      <c r="BH103" s="10"/>
      <c r="BI103" s="10"/>
      <c r="BJ103" s="10"/>
      <c r="BK103" s="222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222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222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222"/>
      <c r="CX103" s="10"/>
      <c r="CY103" s="10"/>
      <c r="DF103" s="10"/>
      <c r="DG103" s="10"/>
    </row>
    <row r="104" spans="1:111" s="6" customFormat="1" x14ac:dyDescent="0.3">
      <c r="A104" s="224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222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222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222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222"/>
      <c r="BB104" s="10"/>
      <c r="BC104" s="10"/>
      <c r="BD104" s="10"/>
      <c r="BE104" s="10"/>
      <c r="BF104" s="10"/>
      <c r="BG104" s="10"/>
      <c r="BH104" s="10"/>
      <c r="BI104" s="10"/>
      <c r="BJ104" s="10"/>
      <c r="BK104" s="222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222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222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222"/>
      <c r="CX104" s="10"/>
      <c r="CY104" s="10"/>
      <c r="DF104" s="10"/>
      <c r="DG104" s="10"/>
    </row>
    <row r="105" spans="1:111" s="6" customFormat="1" x14ac:dyDescent="0.3">
      <c r="A105" s="224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222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222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222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222"/>
      <c r="BB105" s="10"/>
      <c r="BC105" s="10"/>
      <c r="BD105" s="10"/>
      <c r="BE105" s="10"/>
      <c r="BF105" s="10"/>
      <c r="BG105" s="10"/>
      <c r="BH105" s="10"/>
      <c r="BI105" s="10"/>
      <c r="BJ105" s="10"/>
      <c r="BK105" s="222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222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222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222"/>
      <c r="CX105" s="10"/>
      <c r="CY105" s="10"/>
      <c r="DF105" s="10"/>
      <c r="DG105" s="10"/>
    </row>
    <row r="106" spans="1:111" s="6" customFormat="1" x14ac:dyDescent="0.3">
      <c r="A106" s="224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222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222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222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222"/>
      <c r="BB106" s="10"/>
      <c r="BC106" s="10"/>
      <c r="BD106" s="10"/>
      <c r="BE106" s="10"/>
      <c r="BF106" s="10"/>
      <c r="BG106" s="10"/>
      <c r="BH106" s="10"/>
      <c r="BI106" s="10"/>
      <c r="BJ106" s="10"/>
      <c r="BK106" s="222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222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222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222"/>
      <c r="CX106" s="10"/>
      <c r="CY106" s="10"/>
      <c r="DF106" s="10"/>
      <c r="DG106" s="10"/>
    </row>
    <row r="107" spans="1:111" s="6" customFormat="1" x14ac:dyDescent="0.3">
      <c r="A107" s="224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222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222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222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222"/>
      <c r="BB107" s="10"/>
      <c r="BC107" s="10"/>
      <c r="BD107" s="10"/>
      <c r="BE107" s="10"/>
      <c r="BF107" s="10"/>
      <c r="BG107" s="10"/>
      <c r="BH107" s="10"/>
      <c r="BI107" s="10"/>
      <c r="BJ107" s="10"/>
      <c r="BK107" s="222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222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222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222"/>
      <c r="CX107" s="10"/>
      <c r="CY107" s="10"/>
      <c r="DF107" s="10"/>
      <c r="DG107" s="10"/>
    </row>
    <row r="108" spans="1:111" s="6" customFormat="1" x14ac:dyDescent="0.3">
      <c r="A108" s="224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222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222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222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222"/>
      <c r="BB108" s="10"/>
      <c r="BC108" s="10"/>
      <c r="BD108" s="10"/>
      <c r="BE108" s="10"/>
      <c r="BF108" s="10"/>
      <c r="BG108" s="10"/>
      <c r="BH108" s="10"/>
      <c r="BI108" s="10"/>
      <c r="BJ108" s="10"/>
      <c r="BK108" s="222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222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222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222"/>
      <c r="CX108" s="10"/>
      <c r="CY108" s="10"/>
      <c r="DF108" s="10"/>
      <c r="DG108" s="10"/>
    </row>
    <row r="109" spans="1:111" s="6" customFormat="1" x14ac:dyDescent="0.3">
      <c r="A109" s="224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222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222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222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222"/>
      <c r="BB109" s="10"/>
      <c r="BC109" s="10"/>
      <c r="BD109" s="10"/>
      <c r="BE109" s="10"/>
      <c r="BF109" s="10"/>
      <c r="BG109" s="10"/>
      <c r="BH109" s="10"/>
      <c r="BI109" s="10"/>
      <c r="BJ109" s="10"/>
      <c r="BK109" s="222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222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222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222"/>
      <c r="CX109" s="10"/>
      <c r="CY109" s="10"/>
      <c r="DF109" s="10"/>
      <c r="DG109" s="10"/>
    </row>
    <row r="110" spans="1:111" s="6" customFormat="1" x14ac:dyDescent="0.3">
      <c r="A110" s="224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222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222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222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222"/>
      <c r="BB110" s="10"/>
      <c r="BC110" s="10"/>
      <c r="BD110" s="10"/>
      <c r="BE110" s="10"/>
      <c r="BF110" s="10"/>
      <c r="BG110" s="10"/>
      <c r="BH110" s="10"/>
      <c r="BI110" s="10"/>
      <c r="BJ110" s="10"/>
      <c r="BK110" s="222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222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222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222"/>
      <c r="CX110" s="10"/>
      <c r="CY110" s="10"/>
      <c r="DF110" s="10"/>
      <c r="DG110" s="10"/>
    </row>
    <row r="111" spans="1:111" s="6" customFormat="1" x14ac:dyDescent="0.3">
      <c r="A111" s="224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222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222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222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222"/>
      <c r="BB111" s="10"/>
      <c r="BC111" s="10"/>
      <c r="BD111" s="10"/>
      <c r="BE111" s="10"/>
      <c r="BF111" s="10"/>
      <c r="BG111" s="10"/>
      <c r="BH111" s="10"/>
      <c r="BI111" s="10"/>
      <c r="BJ111" s="10"/>
      <c r="BK111" s="222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222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222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222"/>
      <c r="CX111" s="10"/>
      <c r="CY111" s="10"/>
      <c r="DF111" s="10"/>
      <c r="DG111" s="10"/>
    </row>
    <row r="112" spans="1:111" s="6" customFormat="1" x14ac:dyDescent="0.3">
      <c r="A112" s="224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222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222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222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222"/>
      <c r="BB112" s="10"/>
      <c r="BC112" s="10"/>
      <c r="BD112" s="10"/>
      <c r="BE112" s="10"/>
      <c r="BF112" s="10"/>
      <c r="BG112" s="10"/>
      <c r="BH112" s="10"/>
      <c r="BI112" s="10"/>
      <c r="BJ112" s="10"/>
      <c r="BK112" s="222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222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222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222"/>
      <c r="CX112" s="10"/>
      <c r="CY112" s="10"/>
      <c r="DF112" s="10"/>
      <c r="DG112" s="10"/>
    </row>
    <row r="113" spans="1:111" s="6" customFormat="1" x14ac:dyDescent="0.3">
      <c r="A113" s="224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222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222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222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222"/>
      <c r="BB113" s="10"/>
      <c r="BC113" s="10"/>
      <c r="BD113" s="10"/>
      <c r="BE113" s="10"/>
      <c r="BF113" s="10"/>
      <c r="BG113" s="10"/>
      <c r="BH113" s="10"/>
      <c r="BI113" s="10"/>
      <c r="BJ113" s="10"/>
      <c r="BK113" s="222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222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222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222"/>
      <c r="CX113" s="10"/>
      <c r="CY113" s="10"/>
      <c r="DF113" s="10"/>
      <c r="DG113" s="10"/>
    </row>
    <row r="114" spans="1:111" s="7" customFormat="1" x14ac:dyDescent="0.3">
      <c r="A114" s="225"/>
      <c r="C114" s="6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222"/>
      <c r="O114" s="6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222"/>
      <c r="AA114" s="6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222"/>
      <c r="AN114" s="6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222"/>
      <c r="AZ114" s="6"/>
      <c r="BA114" s="6"/>
      <c r="BB114" s="10"/>
      <c r="BC114" s="10"/>
      <c r="BD114" s="10"/>
      <c r="BE114" s="10"/>
      <c r="BF114" s="10"/>
      <c r="BG114" s="10"/>
      <c r="BH114" s="10"/>
      <c r="BI114" s="10"/>
      <c r="BJ114" s="10"/>
      <c r="BK114" s="222"/>
      <c r="BL114" s="6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222"/>
      <c r="BY114" s="6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222"/>
      <c r="CK114" s="6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222"/>
      <c r="CW114" s="6"/>
      <c r="CX114" s="10"/>
      <c r="CY114" s="10"/>
      <c r="CZ114" s="6"/>
      <c r="DF114" s="10"/>
      <c r="DG114" s="10"/>
    </row>
    <row r="115" spans="1:111" s="7" customFormat="1" x14ac:dyDescent="0.3">
      <c r="A115" s="225"/>
      <c r="C115" s="6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222"/>
      <c r="O115" s="6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222"/>
      <c r="AA115" s="6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222"/>
      <c r="AN115" s="6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222"/>
      <c r="AZ115" s="6"/>
      <c r="BA115" s="6"/>
      <c r="BB115" s="10"/>
      <c r="BC115" s="10"/>
      <c r="BD115" s="10"/>
      <c r="BE115" s="10"/>
      <c r="BF115" s="10"/>
      <c r="BG115" s="10"/>
      <c r="BH115" s="10"/>
      <c r="BI115" s="10"/>
      <c r="BJ115" s="10"/>
      <c r="BK115" s="222"/>
      <c r="BL115" s="6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222"/>
      <c r="BY115" s="6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222"/>
      <c r="CK115" s="6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222"/>
      <c r="CW115" s="6"/>
      <c r="CX115" s="10"/>
      <c r="CY115" s="10"/>
      <c r="CZ115" s="6"/>
      <c r="DF115" s="10"/>
      <c r="DG115" s="10"/>
    </row>
    <row r="116" spans="1:111" s="7" customFormat="1" x14ac:dyDescent="0.3">
      <c r="A116" s="225"/>
      <c r="C116" s="6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222"/>
      <c r="O116" s="6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222"/>
      <c r="AA116" s="6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222"/>
      <c r="AN116" s="6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222"/>
      <c r="AZ116" s="6"/>
      <c r="BA116" s="6"/>
      <c r="BB116" s="10"/>
      <c r="BC116" s="10"/>
      <c r="BD116" s="10"/>
      <c r="BE116" s="10"/>
      <c r="BF116" s="10"/>
      <c r="BG116" s="10"/>
      <c r="BH116" s="10"/>
      <c r="BI116" s="10"/>
      <c r="BJ116" s="10"/>
      <c r="BK116" s="222"/>
      <c r="BL116" s="6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222"/>
      <c r="BY116" s="6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222"/>
      <c r="CK116" s="6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222"/>
      <c r="CW116" s="6"/>
      <c r="CX116" s="10"/>
      <c r="CY116" s="10"/>
      <c r="CZ116" s="6"/>
      <c r="DF116" s="10"/>
      <c r="DG116" s="10"/>
    </row>
    <row r="117" spans="1:111" s="7" customFormat="1" x14ac:dyDescent="0.3">
      <c r="A117" s="225"/>
      <c r="C117" s="6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222"/>
      <c r="O117" s="6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222"/>
      <c r="AA117" s="6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222"/>
      <c r="AN117" s="6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222"/>
      <c r="AZ117" s="6"/>
      <c r="BA117" s="6"/>
      <c r="BB117" s="10"/>
      <c r="BC117" s="10"/>
      <c r="BD117" s="10"/>
      <c r="BE117" s="10"/>
      <c r="BF117" s="10"/>
      <c r="BG117" s="10"/>
      <c r="BH117" s="10"/>
      <c r="BI117" s="10"/>
      <c r="BJ117" s="10"/>
      <c r="BK117" s="222"/>
      <c r="BL117" s="6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222"/>
      <c r="BY117" s="6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222"/>
      <c r="CK117" s="6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222"/>
      <c r="CW117" s="6"/>
      <c r="CX117" s="10"/>
      <c r="CY117" s="10"/>
      <c r="CZ117" s="6"/>
      <c r="DF117" s="10"/>
      <c r="DG117" s="10"/>
    </row>
    <row r="118" spans="1:111" s="7" customFormat="1" x14ac:dyDescent="0.3">
      <c r="A118" s="225"/>
      <c r="C118" s="6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222"/>
      <c r="O118" s="6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222"/>
      <c r="AA118" s="6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222"/>
      <c r="AN118" s="6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222"/>
      <c r="AZ118" s="6"/>
      <c r="BA118" s="6"/>
      <c r="BB118" s="10"/>
      <c r="BC118" s="10"/>
      <c r="BD118" s="10"/>
      <c r="BE118" s="10"/>
      <c r="BF118" s="10"/>
      <c r="BG118" s="10"/>
      <c r="BH118" s="10"/>
      <c r="BI118" s="10"/>
      <c r="BJ118" s="10"/>
      <c r="BK118" s="222"/>
      <c r="BL118" s="6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222"/>
      <c r="BY118" s="6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222"/>
      <c r="CK118" s="6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222"/>
      <c r="CW118" s="6"/>
      <c r="CX118" s="10"/>
      <c r="CY118" s="10"/>
      <c r="CZ118" s="6"/>
      <c r="DF118" s="10"/>
      <c r="DG118" s="10"/>
    </row>
    <row r="119" spans="1:111" s="7" customFormat="1" x14ac:dyDescent="0.3">
      <c r="A119" s="225"/>
      <c r="C119" s="6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222"/>
      <c r="O119" s="6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222"/>
      <c r="AA119" s="6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222"/>
      <c r="AN119" s="6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222"/>
      <c r="AZ119" s="6"/>
      <c r="BA119" s="6"/>
      <c r="BB119" s="10"/>
      <c r="BC119" s="10"/>
      <c r="BD119" s="10"/>
      <c r="BE119" s="10"/>
      <c r="BF119" s="10"/>
      <c r="BG119" s="10"/>
      <c r="BH119" s="10"/>
      <c r="BI119" s="10"/>
      <c r="BJ119" s="10"/>
      <c r="BK119" s="222"/>
      <c r="BL119" s="6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222"/>
      <c r="BY119" s="6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222"/>
      <c r="CK119" s="6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222"/>
      <c r="CW119" s="6"/>
      <c r="CX119" s="10"/>
      <c r="CY119" s="10"/>
      <c r="CZ119" s="6"/>
      <c r="DF119" s="10"/>
      <c r="DG119" s="10"/>
    </row>
    <row r="120" spans="1:111" s="7" customFormat="1" x14ac:dyDescent="0.3">
      <c r="A120" s="225"/>
      <c r="C120" s="6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222"/>
      <c r="O120" s="6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222"/>
      <c r="AA120" s="6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222"/>
      <c r="AN120" s="6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222"/>
      <c r="AZ120" s="6"/>
      <c r="BA120" s="6"/>
      <c r="BB120" s="10"/>
      <c r="BC120" s="10"/>
      <c r="BD120" s="10"/>
      <c r="BE120" s="10"/>
      <c r="BF120" s="10"/>
      <c r="BG120" s="10"/>
      <c r="BH120" s="10"/>
      <c r="BI120" s="10"/>
      <c r="BJ120" s="10"/>
      <c r="BK120" s="222"/>
      <c r="BL120" s="6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222"/>
      <c r="BY120" s="6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222"/>
      <c r="CK120" s="6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222"/>
      <c r="CW120" s="6"/>
      <c r="CX120" s="10"/>
      <c r="CY120" s="10"/>
      <c r="CZ120" s="6"/>
      <c r="DF120" s="10"/>
      <c r="DG120" s="10"/>
    </row>
    <row r="121" spans="1:111" s="7" customFormat="1" x14ac:dyDescent="0.3">
      <c r="A121" s="225"/>
      <c r="C121" s="6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222"/>
      <c r="O121" s="6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222"/>
      <c r="AA121" s="6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222"/>
      <c r="AN121" s="6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222"/>
      <c r="AZ121" s="6"/>
      <c r="BA121" s="6"/>
      <c r="BB121" s="10"/>
      <c r="BC121" s="10"/>
      <c r="BD121" s="10"/>
      <c r="BE121" s="10"/>
      <c r="BF121" s="10"/>
      <c r="BG121" s="10"/>
      <c r="BH121" s="10"/>
      <c r="BI121" s="10"/>
      <c r="BJ121" s="10"/>
      <c r="BK121" s="222"/>
      <c r="BL121" s="6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222"/>
      <c r="BY121" s="6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222"/>
      <c r="CK121" s="6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222"/>
      <c r="CW121" s="6"/>
      <c r="CX121" s="10"/>
      <c r="CY121" s="10"/>
      <c r="CZ121" s="6"/>
      <c r="DF121" s="10"/>
      <c r="DG121" s="10"/>
    </row>
    <row r="122" spans="1:111" s="7" customFormat="1" x14ac:dyDescent="0.3">
      <c r="A122" s="225"/>
      <c r="C122" s="6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222"/>
      <c r="O122" s="6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222"/>
      <c r="AA122" s="6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222"/>
      <c r="AN122" s="6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222"/>
      <c r="AZ122" s="6"/>
      <c r="BA122" s="6"/>
      <c r="BB122" s="10"/>
      <c r="BC122" s="10"/>
      <c r="BD122" s="10"/>
      <c r="BE122" s="10"/>
      <c r="BF122" s="10"/>
      <c r="BG122" s="10"/>
      <c r="BH122" s="10"/>
      <c r="BI122" s="10"/>
      <c r="BJ122" s="10"/>
      <c r="BK122" s="222"/>
      <c r="BL122" s="6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222"/>
      <c r="BY122" s="6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222"/>
      <c r="CK122" s="6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222"/>
      <c r="CW122" s="6"/>
      <c r="CX122" s="10"/>
      <c r="CY122" s="10"/>
      <c r="CZ122" s="6"/>
      <c r="DF122" s="10"/>
      <c r="DG122" s="10"/>
    </row>
    <row r="123" spans="1:111" s="7" customFormat="1" x14ac:dyDescent="0.3">
      <c r="A123" s="225"/>
      <c r="C123" s="6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222"/>
      <c r="O123" s="6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222"/>
      <c r="AA123" s="6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222"/>
      <c r="AN123" s="6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222"/>
      <c r="AZ123" s="6"/>
      <c r="BA123" s="6"/>
      <c r="BB123" s="10"/>
      <c r="BC123" s="10"/>
      <c r="BD123" s="10"/>
      <c r="BE123" s="10"/>
      <c r="BF123" s="10"/>
      <c r="BG123" s="10"/>
      <c r="BH123" s="10"/>
      <c r="BI123" s="10"/>
      <c r="BJ123" s="10"/>
      <c r="BK123" s="222"/>
      <c r="BL123" s="6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222"/>
      <c r="BY123" s="6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222"/>
      <c r="CK123" s="6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222"/>
      <c r="CW123" s="6"/>
      <c r="CX123" s="10"/>
      <c r="CY123" s="10"/>
      <c r="CZ123" s="6"/>
      <c r="DF123" s="10"/>
      <c r="DG123" s="10"/>
    </row>
    <row r="124" spans="1:111" s="7" customFormat="1" x14ac:dyDescent="0.3">
      <c r="A124" s="225"/>
      <c r="C124" s="6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222"/>
      <c r="O124" s="6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222"/>
      <c r="AA124" s="6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222"/>
      <c r="AN124" s="6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222"/>
      <c r="AZ124" s="6"/>
      <c r="BA124" s="6"/>
      <c r="BB124" s="10"/>
      <c r="BC124" s="10"/>
      <c r="BD124" s="10"/>
      <c r="BE124" s="10"/>
      <c r="BF124" s="10"/>
      <c r="BG124" s="10"/>
      <c r="BH124" s="10"/>
      <c r="BI124" s="10"/>
      <c r="BJ124" s="10"/>
      <c r="BK124" s="222"/>
      <c r="BL124" s="6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222"/>
      <c r="BY124" s="6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222"/>
      <c r="CK124" s="6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222"/>
      <c r="CW124" s="6"/>
      <c r="CX124" s="10"/>
      <c r="CY124" s="10"/>
      <c r="CZ124" s="6"/>
      <c r="DF124" s="10"/>
      <c r="DG124" s="10"/>
    </row>
    <row r="125" spans="1:111" s="7" customFormat="1" x14ac:dyDescent="0.3">
      <c r="A125" s="225"/>
      <c r="C125" s="6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222"/>
      <c r="O125" s="6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222"/>
      <c r="AA125" s="6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222"/>
      <c r="AN125" s="6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222"/>
      <c r="AZ125" s="6"/>
      <c r="BA125" s="6"/>
      <c r="BB125" s="10"/>
      <c r="BC125" s="10"/>
      <c r="BD125" s="10"/>
      <c r="BE125" s="10"/>
      <c r="BF125" s="10"/>
      <c r="BG125" s="10"/>
      <c r="BH125" s="10"/>
      <c r="BI125" s="10"/>
      <c r="BJ125" s="10"/>
      <c r="BK125" s="222"/>
      <c r="BL125" s="6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222"/>
      <c r="BY125" s="6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222"/>
      <c r="CK125" s="6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222"/>
      <c r="CW125" s="6"/>
      <c r="CX125" s="10"/>
      <c r="CY125" s="10"/>
      <c r="CZ125" s="6"/>
      <c r="DF125" s="10"/>
      <c r="DG125" s="10"/>
    </row>
    <row r="126" spans="1:111" s="7" customFormat="1" x14ac:dyDescent="0.3">
      <c r="A126" s="225"/>
      <c r="C126" s="6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222"/>
      <c r="O126" s="6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222"/>
      <c r="AA126" s="6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222"/>
      <c r="AN126" s="6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222"/>
      <c r="AZ126" s="6"/>
      <c r="BA126" s="6"/>
      <c r="BB126" s="10"/>
      <c r="BC126" s="10"/>
      <c r="BD126" s="10"/>
      <c r="BE126" s="10"/>
      <c r="BF126" s="10"/>
      <c r="BG126" s="10"/>
      <c r="BH126" s="10"/>
      <c r="BI126" s="10"/>
      <c r="BJ126" s="10"/>
      <c r="BK126" s="222"/>
      <c r="BL126" s="6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222"/>
      <c r="BY126" s="6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222"/>
      <c r="CK126" s="6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222"/>
      <c r="CW126" s="6"/>
      <c r="CX126" s="10"/>
      <c r="CY126" s="10"/>
      <c r="CZ126" s="6"/>
      <c r="DF126" s="10"/>
      <c r="DG126" s="10"/>
    </row>
    <row r="127" spans="1:111" s="7" customFormat="1" x14ac:dyDescent="0.3">
      <c r="A127" s="225"/>
      <c r="C127" s="6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222"/>
      <c r="O127" s="6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222"/>
      <c r="AA127" s="6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222"/>
      <c r="AN127" s="6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222"/>
      <c r="AZ127" s="6"/>
      <c r="BA127" s="6"/>
      <c r="BB127" s="10"/>
      <c r="BC127" s="10"/>
      <c r="BD127" s="10"/>
      <c r="BE127" s="10"/>
      <c r="BF127" s="10"/>
      <c r="BG127" s="10"/>
      <c r="BH127" s="10"/>
      <c r="BI127" s="10"/>
      <c r="BJ127" s="10"/>
      <c r="BK127" s="222"/>
      <c r="BL127" s="6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222"/>
      <c r="BY127" s="6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222"/>
      <c r="CK127" s="6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222"/>
      <c r="CW127" s="6"/>
      <c r="CX127" s="10"/>
      <c r="CY127" s="10"/>
      <c r="CZ127" s="6"/>
      <c r="DF127" s="10"/>
      <c r="DG127" s="10"/>
    </row>
    <row r="128" spans="1:111" s="7" customFormat="1" x14ac:dyDescent="0.3">
      <c r="A128" s="225"/>
      <c r="C128" s="6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222"/>
      <c r="O128" s="6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222"/>
      <c r="AA128" s="6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222"/>
      <c r="AN128" s="6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222"/>
      <c r="AZ128" s="6"/>
      <c r="BA128" s="6"/>
      <c r="BB128" s="10"/>
      <c r="BC128" s="10"/>
      <c r="BD128" s="10"/>
      <c r="BE128" s="10"/>
      <c r="BF128" s="10"/>
      <c r="BG128" s="10"/>
      <c r="BH128" s="10"/>
      <c r="BI128" s="10"/>
      <c r="BJ128" s="10"/>
      <c r="BK128" s="222"/>
      <c r="BL128" s="6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222"/>
      <c r="BY128" s="6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222"/>
      <c r="CK128" s="6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222"/>
      <c r="CW128" s="6"/>
      <c r="CX128" s="10"/>
      <c r="CY128" s="10"/>
      <c r="CZ128" s="6"/>
      <c r="DF128" s="10"/>
      <c r="DG128" s="10"/>
    </row>
    <row r="129" spans="1:111" s="7" customFormat="1" x14ac:dyDescent="0.3">
      <c r="A129" s="225"/>
      <c r="C129" s="6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222"/>
      <c r="O129" s="6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222"/>
      <c r="AA129" s="6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222"/>
      <c r="AN129" s="6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222"/>
      <c r="AZ129" s="6"/>
      <c r="BA129" s="6"/>
      <c r="BB129" s="10"/>
      <c r="BC129" s="10"/>
      <c r="BD129" s="10"/>
      <c r="BE129" s="10"/>
      <c r="BF129" s="10"/>
      <c r="BG129" s="10"/>
      <c r="BH129" s="10"/>
      <c r="BI129" s="10"/>
      <c r="BJ129" s="10"/>
      <c r="BK129" s="222"/>
      <c r="BL129" s="6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222"/>
      <c r="BY129" s="6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222"/>
      <c r="CK129" s="6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222"/>
      <c r="CW129" s="6"/>
      <c r="CX129" s="10"/>
      <c r="CY129" s="10"/>
      <c r="CZ129" s="6"/>
      <c r="DF129" s="10"/>
      <c r="DG129" s="10"/>
    </row>
    <row r="130" spans="1:111" s="7" customFormat="1" x14ac:dyDescent="0.3">
      <c r="A130" s="225"/>
      <c r="C130" s="6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222"/>
      <c r="O130" s="6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222"/>
      <c r="AA130" s="6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222"/>
      <c r="AN130" s="6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222"/>
      <c r="AZ130" s="6"/>
      <c r="BA130" s="6"/>
      <c r="BB130" s="10"/>
      <c r="BC130" s="10"/>
      <c r="BD130" s="10"/>
      <c r="BE130" s="10"/>
      <c r="BF130" s="10"/>
      <c r="BG130" s="10"/>
      <c r="BH130" s="10"/>
      <c r="BI130" s="10"/>
      <c r="BJ130" s="10"/>
      <c r="BK130" s="222"/>
      <c r="BL130" s="6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222"/>
      <c r="BY130" s="6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222"/>
      <c r="CK130" s="6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222"/>
      <c r="CW130" s="6"/>
      <c r="CX130" s="10"/>
      <c r="CY130" s="10"/>
      <c r="CZ130" s="6"/>
      <c r="DF130" s="10"/>
      <c r="DG130" s="10"/>
    </row>
    <row r="131" spans="1:111" s="7" customFormat="1" x14ac:dyDescent="0.3">
      <c r="A131" s="225"/>
      <c r="C131" s="6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222"/>
      <c r="O131" s="6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222"/>
      <c r="AA131" s="6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222"/>
      <c r="AN131" s="6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222"/>
      <c r="AZ131" s="6"/>
      <c r="BA131" s="6"/>
      <c r="BB131" s="10"/>
      <c r="BC131" s="10"/>
      <c r="BD131" s="10"/>
      <c r="BE131" s="10"/>
      <c r="BF131" s="10"/>
      <c r="BG131" s="10"/>
      <c r="BH131" s="10"/>
      <c r="BI131" s="10"/>
      <c r="BJ131" s="10"/>
      <c r="BK131" s="222"/>
      <c r="BL131" s="6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222"/>
      <c r="BY131" s="6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222"/>
      <c r="CK131" s="6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222"/>
      <c r="CW131" s="6"/>
      <c r="CX131" s="10"/>
      <c r="CY131" s="10"/>
      <c r="CZ131" s="6"/>
      <c r="DF131" s="10"/>
      <c r="DG131" s="10"/>
    </row>
    <row r="132" spans="1:111" s="7" customFormat="1" x14ac:dyDescent="0.3">
      <c r="A132" s="225"/>
      <c r="C132" s="6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222"/>
      <c r="O132" s="6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222"/>
      <c r="AA132" s="6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222"/>
      <c r="AN132" s="6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222"/>
      <c r="AZ132" s="6"/>
      <c r="BA132" s="6"/>
      <c r="BB132" s="10"/>
      <c r="BC132" s="10"/>
      <c r="BD132" s="10"/>
      <c r="BE132" s="10"/>
      <c r="BF132" s="10"/>
      <c r="BG132" s="10"/>
      <c r="BH132" s="10"/>
      <c r="BI132" s="10"/>
      <c r="BJ132" s="10"/>
      <c r="BK132" s="222"/>
      <c r="BL132" s="6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222"/>
      <c r="BY132" s="6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222"/>
      <c r="CK132" s="6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222"/>
      <c r="CW132" s="6"/>
      <c r="CX132" s="10"/>
      <c r="CY132" s="10"/>
      <c r="CZ132" s="6"/>
      <c r="DF132" s="10"/>
      <c r="DG132" s="10"/>
    </row>
    <row r="133" spans="1:111" s="7" customFormat="1" x14ac:dyDescent="0.3">
      <c r="A133" s="225"/>
      <c r="C133" s="6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222"/>
      <c r="O133" s="6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222"/>
      <c r="AA133" s="6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222"/>
      <c r="AN133" s="6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222"/>
      <c r="AZ133" s="6"/>
      <c r="BA133" s="6"/>
      <c r="BB133" s="10"/>
      <c r="BC133" s="10"/>
      <c r="BD133" s="10"/>
      <c r="BE133" s="10"/>
      <c r="BF133" s="10"/>
      <c r="BG133" s="10"/>
      <c r="BH133" s="10"/>
      <c r="BI133" s="10"/>
      <c r="BJ133" s="10"/>
      <c r="BK133" s="222"/>
      <c r="BL133" s="6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222"/>
      <c r="BY133" s="6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222"/>
      <c r="CK133" s="6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222"/>
      <c r="CW133" s="6"/>
      <c r="CX133" s="10"/>
      <c r="CY133" s="10"/>
      <c r="CZ133" s="6"/>
      <c r="DF133" s="10"/>
      <c r="DG133" s="10"/>
    </row>
    <row r="134" spans="1:111" s="7" customFormat="1" x14ac:dyDescent="0.3">
      <c r="A134" s="225"/>
      <c r="C134" s="6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222"/>
      <c r="O134" s="6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222"/>
      <c r="AA134" s="6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222"/>
      <c r="AN134" s="6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222"/>
      <c r="AZ134" s="6"/>
      <c r="BA134" s="6"/>
      <c r="BB134" s="10"/>
      <c r="BC134" s="10"/>
      <c r="BD134" s="10"/>
      <c r="BE134" s="10"/>
      <c r="BF134" s="10"/>
      <c r="BG134" s="10"/>
      <c r="BH134" s="10"/>
      <c r="BI134" s="10"/>
      <c r="BJ134" s="10"/>
      <c r="BK134" s="222"/>
      <c r="BL134" s="6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222"/>
      <c r="BY134" s="6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222"/>
      <c r="CK134" s="6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222"/>
      <c r="CW134" s="6"/>
      <c r="CX134" s="10"/>
      <c r="CY134" s="10"/>
      <c r="CZ134" s="6"/>
      <c r="DF134" s="10"/>
      <c r="DG134" s="10"/>
    </row>
    <row r="135" spans="1:111" s="7" customFormat="1" x14ac:dyDescent="0.3">
      <c r="A135" s="225"/>
      <c r="C135" s="6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222"/>
      <c r="O135" s="6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222"/>
      <c r="AA135" s="6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222"/>
      <c r="AN135" s="6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222"/>
      <c r="AZ135" s="6"/>
      <c r="BA135" s="6"/>
      <c r="BB135" s="10"/>
      <c r="BC135" s="10"/>
      <c r="BD135" s="10"/>
      <c r="BE135" s="10"/>
      <c r="BF135" s="10"/>
      <c r="BG135" s="10"/>
      <c r="BH135" s="10"/>
      <c r="BI135" s="10"/>
      <c r="BJ135" s="10"/>
      <c r="BK135" s="222"/>
      <c r="BL135" s="6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222"/>
      <c r="BY135" s="6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222"/>
      <c r="CK135" s="6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222"/>
      <c r="CW135" s="6"/>
      <c r="CX135" s="10"/>
      <c r="CY135" s="10"/>
      <c r="CZ135" s="6"/>
      <c r="DF135" s="10"/>
      <c r="DG135" s="10"/>
    </row>
    <row r="136" spans="1:111" s="7" customFormat="1" x14ac:dyDescent="0.3">
      <c r="A136" s="225"/>
      <c r="C136" s="6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222"/>
      <c r="O136" s="6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222"/>
      <c r="AA136" s="6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222"/>
      <c r="AN136" s="6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222"/>
      <c r="AZ136" s="6"/>
      <c r="BA136" s="6"/>
      <c r="BB136" s="10"/>
      <c r="BC136" s="10"/>
      <c r="BD136" s="10"/>
      <c r="BE136" s="10"/>
      <c r="BF136" s="10"/>
      <c r="BG136" s="10"/>
      <c r="BH136" s="10"/>
      <c r="BI136" s="10"/>
      <c r="BJ136" s="10"/>
      <c r="BK136" s="222"/>
      <c r="BL136" s="6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222"/>
      <c r="BY136" s="6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222"/>
      <c r="CK136" s="6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222"/>
      <c r="CW136" s="6"/>
      <c r="CX136" s="10"/>
      <c r="CY136" s="10"/>
      <c r="CZ136" s="6"/>
      <c r="DF136" s="10"/>
      <c r="DG136" s="10"/>
    </row>
    <row r="137" spans="1:111" s="7" customFormat="1" x14ac:dyDescent="0.3">
      <c r="A137" s="225"/>
      <c r="C137" s="6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222"/>
      <c r="O137" s="6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222"/>
      <c r="AA137" s="6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222"/>
      <c r="AN137" s="6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222"/>
      <c r="AZ137" s="6"/>
      <c r="BA137" s="6"/>
      <c r="BB137" s="10"/>
      <c r="BC137" s="10"/>
      <c r="BD137" s="10"/>
      <c r="BE137" s="10"/>
      <c r="BF137" s="10"/>
      <c r="BG137" s="10"/>
      <c r="BH137" s="10"/>
      <c r="BI137" s="10"/>
      <c r="BJ137" s="10"/>
      <c r="BK137" s="222"/>
      <c r="BL137" s="6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222"/>
      <c r="BY137" s="6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222"/>
      <c r="CK137" s="6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222"/>
      <c r="CW137" s="6"/>
      <c r="CX137" s="10"/>
      <c r="CY137" s="10"/>
      <c r="CZ137" s="6"/>
      <c r="DF137" s="10"/>
      <c r="DG137" s="10"/>
    </row>
    <row r="138" spans="1:111" s="7" customFormat="1" x14ac:dyDescent="0.3">
      <c r="A138" s="225"/>
      <c r="C138" s="6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222"/>
      <c r="O138" s="6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222"/>
      <c r="AA138" s="6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222"/>
      <c r="AN138" s="6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222"/>
      <c r="AZ138" s="6"/>
      <c r="BA138" s="6"/>
      <c r="BB138" s="10"/>
      <c r="BC138" s="10"/>
      <c r="BD138" s="10"/>
      <c r="BE138" s="10"/>
      <c r="BF138" s="10"/>
      <c r="BG138" s="10"/>
      <c r="BH138" s="10"/>
      <c r="BI138" s="10"/>
      <c r="BJ138" s="10"/>
      <c r="BK138" s="222"/>
      <c r="BL138" s="6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222"/>
      <c r="BY138" s="6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222"/>
      <c r="CK138" s="6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222"/>
      <c r="CW138" s="6"/>
      <c r="CX138" s="10"/>
      <c r="CY138" s="10"/>
      <c r="CZ138" s="6"/>
      <c r="DF138" s="10"/>
      <c r="DG138" s="10"/>
    </row>
    <row r="139" spans="1:111" s="7" customFormat="1" x14ac:dyDescent="0.3">
      <c r="A139" s="225"/>
      <c r="C139" s="6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222"/>
      <c r="O139" s="6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222"/>
      <c r="AA139" s="6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222"/>
      <c r="AN139" s="6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222"/>
      <c r="AZ139" s="6"/>
      <c r="BA139" s="6"/>
      <c r="BB139" s="10"/>
      <c r="BC139" s="10"/>
      <c r="BD139" s="10"/>
      <c r="BE139" s="10"/>
      <c r="BF139" s="10"/>
      <c r="BG139" s="10"/>
      <c r="BH139" s="10"/>
      <c r="BI139" s="10"/>
      <c r="BJ139" s="10"/>
      <c r="BK139" s="222"/>
      <c r="BL139" s="6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222"/>
      <c r="BY139" s="6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222"/>
      <c r="CK139" s="6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222"/>
      <c r="CW139" s="6"/>
      <c r="CX139" s="10"/>
      <c r="CY139" s="10"/>
      <c r="CZ139" s="6"/>
      <c r="DF139" s="10"/>
      <c r="DG139" s="10"/>
    </row>
    <row r="140" spans="1:111" s="7" customFormat="1" x14ac:dyDescent="0.3">
      <c r="A140" s="225"/>
      <c r="C140" s="6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222"/>
      <c r="O140" s="6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222"/>
      <c r="AA140" s="6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222"/>
      <c r="AN140" s="6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222"/>
      <c r="AZ140" s="6"/>
      <c r="BA140" s="6"/>
      <c r="BB140" s="10"/>
      <c r="BC140" s="10"/>
      <c r="BD140" s="10"/>
      <c r="BE140" s="10"/>
      <c r="BF140" s="10"/>
      <c r="BG140" s="10"/>
      <c r="BH140" s="10"/>
      <c r="BI140" s="10"/>
      <c r="BJ140" s="10"/>
      <c r="BK140" s="222"/>
      <c r="BL140" s="6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222"/>
      <c r="BY140" s="6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222"/>
      <c r="CK140" s="6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222"/>
      <c r="CW140" s="6"/>
      <c r="CX140" s="10"/>
      <c r="CY140" s="10"/>
      <c r="CZ140" s="6"/>
      <c r="DF140" s="10"/>
      <c r="DG140" s="10"/>
    </row>
    <row r="141" spans="1:111" s="7" customFormat="1" x14ac:dyDescent="0.3">
      <c r="A141" s="225"/>
      <c r="C141" s="6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222"/>
      <c r="O141" s="6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222"/>
      <c r="AA141" s="6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222"/>
      <c r="AN141" s="6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222"/>
      <c r="AZ141" s="6"/>
      <c r="BA141" s="6"/>
      <c r="BB141" s="10"/>
      <c r="BC141" s="10"/>
      <c r="BD141" s="10"/>
      <c r="BE141" s="10"/>
      <c r="BF141" s="10"/>
      <c r="BG141" s="10"/>
      <c r="BH141" s="10"/>
      <c r="BI141" s="10"/>
      <c r="BJ141" s="10"/>
      <c r="BK141" s="222"/>
      <c r="BL141" s="6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222"/>
      <c r="BY141" s="6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222"/>
      <c r="CK141" s="6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222"/>
      <c r="CW141" s="6"/>
      <c r="CX141" s="10"/>
      <c r="CY141" s="10"/>
      <c r="CZ141" s="6"/>
      <c r="DF141" s="10"/>
      <c r="DG141" s="10"/>
    </row>
    <row r="142" spans="1:111" s="7" customFormat="1" x14ac:dyDescent="0.3">
      <c r="A142" s="225"/>
      <c r="C142" s="6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222"/>
      <c r="O142" s="6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222"/>
      <c r="AA142" s="6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222"/>
      <c r="AN142" s="6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222"/>
      <c r="AZ142" s="6"/>
      <c r="BA142" s="6"/>
      <c r="BB142" s="10"/>
      <c r="BC142" s="10"/>
      <c r="BD142" s="10"/>
      <c r="BE142" s="10"/>
      <c r="BF142" s="10"/>
      <c r="BG142" s="10"/>
      <c r="BH142" s="10"/>
      <c r="BI142" s="10"/>
      <c r="BJ142" s="10"/>
      <c r="BK142" s="222"/>
      <c r="BL142" s="6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222"/>
      <c r="BY142" s="6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222"/>
      <c r="CK142" s="6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222"/>
      <c r="CW142" s="6"/>
      <c r="CX142" s="10"/>
      <c r="CY142" s="10"/>
      <c r="CZ142" s="6"/>
      <c r="DF142" s="10"/>
      <c r="DG142" s="10"/>
    </row>
    <row r="143" spans="1:111" s="7" customFormat="1" x14ac:dyDescent="0.3">
      <c r="A143" s="225"/>
      <c r="C143" s="6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222"/>
      <c r="O143" s="6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222"/>
      <c r="AA143" s="6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222"/>
      <c r="AN143" s="6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222"/>
      <c r="AZ143" s="6"/>
      <c r="BA143" s="6"/>
      <c r="BB143" s="10"/>
      <c r="BC143" s="10"/>
      <c r="BD143" s="10"/>
      <c r="BE143" s="10"/>
      <c r="BF143" s="10"/>
      <c r="BG143" s="10"/>
      <c r="BH143" s="10"/>
      <c r="BI143" s="10"/>
      <c r="BJ143" s="10"/>
      <c r="BK143" s="222"/>
      <c r="BL143" s="6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222"/>
      <c r="BY143" s="6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222"/>
      <c r="CK143" s="6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222"/>
      <c r="CW143" s="6"/>
      <c r="CX143" s="10"/>
      <c r="CY143" s="10"/>
      <c r="CZ143" s="6"/>
      <c r="DF143" s="10"/>
      <c r="DG143" s="10"/>
    </row>
    <row r="144" spans="1:111" s="7" customFormat="1" x14ac:dyDescent="0.3">
      <c r="A144" s="225"/>
      <c r="C144" s="6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222"/>
      <c r="O144" s="6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222"/>
      <c r="AA144" s="6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222"/>
      <c r="AN144" s="6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222"/>
      <c r="AZ144" s="6"/>
      <c r="BA144" s="6"/>
      <c r="BB144" s="10"/>
      <c r="BC144" s="10"/>
      <c r="BD144" s="10"/>
      <c r="BE144" s="10"/>
      <c r="BF144" s="10"/>
      <c r="BG144" s="10"/>
      <c r="BH144" s="10"/>
      <c r="BI144" s="10"/>
      <c r="BJ144" s="10"/>
      <c r="BK144" s="222"/>
      <c r="BL144" s="6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222"/>
      <c r="BY144" s="6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222"/>
      <c r="CK144" s="6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222"/>
      <c r="CW144" s="6"/>
      <c r="CX144" s="10"/>
      <c r="CY144" s="10"/>
      <c r="CZ144" s="6"/>
      <c r="DF144" s="10"/>
      <c r="DG144" s="10"/>
    </row>
    <row r="145" spans="1:111" s="7" customFormat="1" x14ac:dyDescent="0.3">
      <c r="A145" s="225"/>
      <c r="C145" s="6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222"/>
      <c r="O145" s="6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222"/>
      <c r="AA145" s="6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222"/>
      <c r="AN145" s="6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222"/>
      <c r="AZ145" s="6"/>
      <c r="BA145" s="6"/>
      <c r="BB145" s="10"/>
      <c r="BC145" s="10"/>
      <c r="BD145" s="10"/>
      <c r="BE145" s="10"/>
      <c r="BF145" s="10"/>
      <c r="BG145" s="10"/>
      <c r="BH145" s="10"/>
      <c r="BI145" s="10"/>
      <c r="BJ145" s="10"/>
      <c r="BK145" s="222"/>
      <c r="BL145" s="6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222"/>
      <c r="BY145" s="6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222"/>
      <c r="CK145" s="6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222"/>
      <c r="CW145" s="6"/>
      <c r="CX145" s="10"/>
      <c r="CY145" s="10"/>
      <c r="CZ145" s="6"/>
      <c r="DF145" s="10"/>
      <c r="DG145" s="10"/>
    </row>
    <row r="146" spans="1:111" s="7" customFormat="1" x14ac:dyDescent="0.3">
      <c r="A146" s="225"/>
      <c r="C146" s="6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222"/>
      <c r="O146" s="6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222"/>
      <c r="AA146" s="6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222"/>
      <c r="AN146" s="6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222"/>
      <c r="AZ146" s="6"/>
      <c r="BA146" s="6"/>
      <c r="BB146" s="10"/>
      <c r="BC146" s="10"/>
      <c r="BD146" s="10"/>
      <c r="BE146" s="10"/>
      <c r="BF146" s="10"/>
      <c r="BG146" s="10"/>
      <c r="BH146" s="10"/>
      <c r="BI146" s="10"/>
      <c r="BJ146" s="10"/>
      <c r="BK146" s="222"/>
      <c r="BL146" s="6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222"/>
      <c r="BY146" s="6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222"/>
      <c r="CK146" s="6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222"/>
      <c r="CW146" s="6"/>
      <c r="CX146" s="10"/>
      <c r="CY146" s="10"/>
      <c r="CZ146" s="6"/>
      <c r="DF146" s="10"/>
      <c r="DG146" s="10"/>
    </row>
    <row r="147" spans="1:111" s="7" customFormat="1" x14ac:dyDescent="0.3">
      <c r="A147" s="225"/>
      <c r="C147" s="6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222"/>
      <c r="O147" s="6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222"/>
      <c r="AA147" s="6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222"/>
      <c r="AN147" s="6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222"/>
      <c r="AZ147" s="6"/>
      <c r="BA147" s="6"/>
      <c r="BB147" s="10"/>
      <c r="BC147" s="10"/>
      <c r="BD147" s="10"/>
      <c r="BE147" s="10"/>
      <c r="BF147" s="10"/>
      <c r="BG147" s="10"/>
      <c r="BH147" s="10"/>
      <c r="BI147" s="10"/>
      <c r="BJ147" s="10"/>
      <c r="BK147" s="222"/>
      <c r="BL147" s="6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222"/>
      <c r="BY147" s="6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222"/>
      <c r="CK147" s="6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222"/>
      <c r="CW147" s="6"/>
      <c r="CX147" s="10"/>
      <c r="CY147" s="10"/>
      <c r="CZ147" s="6"/>
      <c r="DF147" s="10"/>
      <c r="DG147" s="10"/>
    </row>
    <row r="148" spans="1:111" s="7" customFormat="1" x14ac:dyDescent="0.3">
      <c r="A148" s="225"/>
      <c r="C148" s="6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222"/>
      <c r="O148" s="6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222"/>
      <c r="AA148" s="6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222"/>
      <c r="AN148" s="6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222"/>
      <c r="AZ148" s="6"/>
      <c r="BA148" s="6"/>
      <c r="BB148" s="10"/>
      <c r="BC148" s="10"/>
      <c r="BD148" s="10"/>
      <c r="BE148" s="10"/>
      <c r="BF148" s="10"/>
      <c r="BG148" s="10"/>
      <c r="BH148" s="10"/>
      <c r="BI148" s="10"/>
      <c r="BJ148" s="10"/>
      <c r="BK148" s="222"/>
      <c r="BL148" s="6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222"/>
      <c r="BY148" s="6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222"/>
      <c r="CK148" s="6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222"/>
      <c r="CW148" s="6"/>
      <c r="CX148" s="10"/>
      <c r="CY148" s="10"/>
      <c r="CZ148" s="6"/>
      <c r="DF148" s="10"/>
      <c r="DG148" s="10"/>
    </row>
    <row r="149" spans="1:111" s="7" customFormat="1" x14ac:dyDescent="0.3">
      <c r="A149" s="225"/>
      <c r="C149" s="6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222"/>
      <c r="O149" s="6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222"/>
      <c r="AA149" s="6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222"/>
      <c r="AN149" s="6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222"/>
      <c r="AZ149" s="6"/>
      <c r="BA149" s="6"/>
      <c r="BB149" s="10"/>
      <c r="BC149" s="10"/>
      <c r="BD149" s="10"/>
      <c r="BE149" s="10"/>
      <c r="BF149" s="10"/>
      <c r="BG149" s="10"/>
      <c r="BH149" s="10"/>
      <c r="BI149" s="10"/>
      <c r="BJ149" s="10"/>
      <c r="BK149" s="222"/>
      <c r="BL149" s="6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222"/>
      <c r="BY149" s="6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222"/>
      <c r="CK149" s="6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222"/>
      <c r="CW149" s="6"/>
      <c r="CX149" s="10"/>
      <c r="CY149" s="10"/>
      <c r="CZ149" s="6"/>
      <c r="DF149" s="10"/>
      <c r="DG149" s="10"/>
    </row>
    <row r="150" spans="1:111" s="7" customFormat="1" x14ac:dyDescent="0.3">
      <c r="A150" s="225"/>
      <c r="C150" s="6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222"/>
      <c r="O150" s="6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222"/>
      <c r="AA150" s="6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222"/>
      <c r="AN150" s="6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222"/>
      <c r="AZ150" s="6"/>
      <c r="BA150" s="6"/>
      <c r="BB150" s="10"/>
      <c r="BC150" s="10"/>
      <c r="BD150" s="10"/>
      <c r="BE150" s="10"/>
      <c r="BF150" s="10"/>
      <c r="BG150" s="10"/>
      <c r="BH150" s="10"/>
      <c r="BI150" s="10"/>
      <c r="BJ150" s="10"/>
      <c r="BK150" s="222"/>
      <c r="BL150" s="6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222"/>
      <c r="BY150" s="6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222"/>
      <c r="CK150" s="6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222"/>
      <c r="CW150" s="6"/>
      <c r="CX150" s="10"/>
      <c r="CY150" s="10"/>
      <c r="CZ150" s="6"/>
      <c r="DF150" s="10"/>
      <c r="DG150" s="10"/>
    </row>
    <row r="151" spans="1:111" s="7" customFormat="1" x14ac:dyDescent="0.3">
      <c r="A151" s="225"/>
      <c r="C151" s="6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222"/>
      <c r="O151" s="6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222"/>
      <c r="AA151" s="6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222"/>
      <c r="AN151" s="6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222"/>
      <c r="AZ151" s="6"/>
      <c r="BA151" s="6"/>
      <c r="BB151" s="10"/>
      <c r="BC151" s="10"/>
      <c r="BD151" s="10"/>
      <c r="BE151" s="10"/>
      <c r="BF151" s="10"/>
      <c r="BG151" s="10"/>
      <c r="BH151" s="10"/>
      <c r="BI151" s="10"/>
      <c r="BJ151" s="10"/>
      <c r="BK151" s="222"/>
      <c r="BL151" s="6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222"/>
      <c r="BY151" s="6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222"/>
      <c r="CK151" s="6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222"/>
      <c r="CW151" s="6"/>
      <c r="CX151" s="10"/>
      <c r="CY151" s="10"/>
      <c r="CZ151" s="6"/>
      <c r="DF151" s="10"/>
      <c r="DG151" s="10"/>
    </row>
    <row r="152" spans="1:111" s="7" customFormat="1" x14ac:dyDescent="0.3">
      <c r="A152" s="225"/>
      <c r="C152" s="6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222"/>
      <c r="O152" s="6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222"/>
      <c r="AA152" s="6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222"/>
      <c r="AN152" s="6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222"/>
      <c r="AZ152" s="6"/>
      <c r="BA152" s="6"/>
      <c r="BB152" s="10"/>
      <c r="BC152" s="10"/>
      <c r="BD152" s="10"/>
      <c r="BE152" s="10"/>
      <c r="BF152" s="10"/>
      <c r="BG152" s="10"/>
      <c r="BH152" s="10"/>
      <c r="BI152" s="10"/>
      <c r="BJ152" s="10"/>
      <c r="BK152" s="222"/>
      <c r="BL152" s="6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222"/>
      <c r="BY152" s="6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222"/>
      <c r="CK152" s="6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222"/>
      <c r="CW152" s="6"/>
      <c r="CX152" s="10"/>
      <c r="CY152" s="10"/>
      <c r="CZ152" s="6"/>
      <c r="DF152" s="10"/>
      <c r="DG152" s="10"/>
    </row>
    <row r="153" spans="1:111" s="7" customFormat="1" x14ac:dyDescent="0.3">
      <c r="A153" s="225"/>
      <c r="C153" s="6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222"/>
      <c r="O153" s="6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222"/>
      <c r="AA153" s="6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222"/>
      <c r="AN153" s="6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222"/>
      <c r="AZ153" s="6"/>
      <c r="BA153" s="6"/>
      <c r="BB153" s="10"/>
      <c r="BC153" s="10"/>
      <c r="BD153" s="10"/>
      <c r="BE153" s="10"/>
      <c r="BF153" s="10"/>
      <c r="BG153" s="10"/>
      <c r="BH153" s="10"/>
      <c r="BI153" s="10"/>
      <c r="BJ153" s="10"/>
      <c r="BK153" s="222"/>
      <c r="BL153" s="6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222"/>
      <c r="BY153" s="6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222"/>
      <c r="CK153" s="6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222"/>
      <c r="CW153" s="6"/>
      <c r="CX153" s="10"/>
      <c r="CY153" s="10"/>
      <c r="CZ153" s="6"/>
      <c r="DF153" s="10"/>
      <c r="DG153" s="10"/>
    </row>
    <row r="154" spans="1:111" s="7" customFormat="1" x14ac:dyDescent="0.3">
      <c r="A154" s="225"/>
      <c r="C154" s="6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222"/>
      <c r="O154" s="6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222"/>
      <c r="AA154" s="6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222"/>
      <c r="AN154" s="6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222"/>
      <c r="AZ154" s="6"/>
      <c r="BA154" s="6"/>
      <c r="BB154" s="10"/>
      <c r="BC154" s="10"/>
      <c r="BD154" s="10"/>
      <c r="BE154" s="10"/>
      <c r="BF154" s="10"/>
      <c r="BG154" s="10"/>
      <c r="BH154" s="10"/>
      <c r="BI154" s="10"/>
      <c r="BJ154" s="10"/>
      <c r="BK154" s="222"/>
      <c r="BL154" s="6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222"/>
      <c r="BY154" s="6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222"/>
      <c r="CK154" s="6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222"/>
      <c r="CW154" s="6"/>
      <c r="CX154" s="10"/>
      <c r="CY154" s="10"/>
      <c r="CZ154" s="6"/>
      <c r="DF154" s="10"/>
      <c r="DG154" s="10"/>
    </row>
    <row r="155" spans="1:111" s="7" customFormat="1" x14ac:dyDescent="0.3">
      <c r="A155" s="225"/>
      <c r="C155" s="6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222"/>
      <c r="O155" s="6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222"/>
      <c r="AA155" s="6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222"/>
      <c r="AN155" s="6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222"/>
      <c r="AZ155" s="6"/>
      <c r="BA155" s="6"/>
      <c r="BB155" s="10"/>
      <c r="BC155" s="10"/>
      <c r="BD155" s="10"/>
      <c r="BE155" s="10"/>
      <c r="BF155" s="10"/>
      <c r="BG155" s="10"/>
      <c r="BH155" s="10"/>
      <c r="BI155" s="10"/>
      <c r="BJ155" s="10"/>
      <c r="BK155" s="222"/>
      <c r="BL155" s="6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222"/>
      <c r="BY155" s="6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222"/>
      <c r="CK155" s="6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222"/>
      <c r="CW155" s="6"/>
      <c r="CX155" s="10"/>
      <c r="CY155" s="10"/>
      <c r="CZ155" s="6"/>
      <c r="DF155" s="10"/>
      <c r="DG155" s="10"/>
    </row>
    <row r="156" spans="1:111" s="7" customFormat="1" x14ac:dyDescent="0.3">
      <c r="A156" s="225"/>
      <c r="C156" s="6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222"/>
      <c r="O156" s="6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222"/>
      <c r="AA156" s="6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222"/>
      <c r="AN156" s="6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222"/>
      <c r="AZ156" s="6"/>
      <c r="BA156" s="6"/>
      <c r="BB156" s="10"/>
      <c r="BC156" s="10"/>
      <c r="BD156" s="10"/>
      <c r="BE156" s="10"/>
      <c r="BF156" s="10"/>
      <c r="BG156" s="10"/>
      <c r="BH156" s="10"/>
      <c r="BI156" s="10"/>
      <c r="BJ156" s="10"/>
      <c r="BK156" s="222"/>
      <c r="BL156" s="6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222"/>
      <c r="BY156" s="6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222"/>
      <c r="CK156" s="6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222"/>
      <c r="CW156" s="6"/>
      <c r="CX156" s="10"/>
      <c r="CY156" s="10"/>
      <c r="CZ156" s="6"/>
      <c r="DF156" s="10"/>
      <c r="DG156" s="10"/>
    </row>
    <row r="157" spans="1:111" s="7" customFormat="1" x14ac:dyDescent="0.3">
      <c r="A157" s="225"/>
      <c r="C157" s="6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222"/>
      <c r="O157" s="6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222"/>
      <c r="AA157" s="6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222"/>
      <c r="AN157" s="6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222"/>
      <c r="AZ157" s="6"/>
      <c r="BA157" s="6"/>
      <c r="BB157" s="10"/>
      <c r="BC157" s="10"/>
      <c r="BD157" s="10"/>
      <c r="BE157" s="10"/>
      <c r="BF157" s="10"/>
      <c r="BG157" s="10"/>
      <c r="BH157" s="10"/>
      <c r="BI157" s="10"/>
      <c r="BJ157" s="10"/>
      <c r="BK157" s="222"/>
      <c r="BL157" s="6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222"/>
      <c r="BY157" s="6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222"/>
      <c r="CK157" s="6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222"/>
      <c r="CW157" s="6"/>
      <c r="CX157" s="10"/>
      <c r="CY157" s="10"/>
      <c r="CZ157" s="6"/>
      <c r="DF157" s="10"/>
      <c r="DG157" s="10"/>
    </row>
    <row r="158" spans="1:111" s="7" customFormat="1" x14ac:dyDescent="0.3">
      <c r="A158" s="225"/>
      <c r="C158" s="6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222"/>
      <c r="O158" s="6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222"/>
      <c r="AA158" s="6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222"/>
      <c r="AN158" s="6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222"/>
      <c r="AZ158" s="6"/>
      <c r="BA158" s="6"/>
      <c r="BB158" s="10"/>
      <c r="BC158" s="10"/>
      <c r="BD158" s="10"/>
      <c r="BE158" s="10"/>
      <c r="BF158" s="10"/>
      <c r="BG158" s="10"/>
      <c r="BH158" s="10"/>
      <c r="BI158" s="10"/>
      <c r="BJ158" s="10"/>
      <c r="BK158" s="222"/>
      <c r="BL158" s="6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222"/>
      <c r="BY158" s="6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222"/>
      <c r="CK158" s="6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222"/>
      <c r="CW158" s="6"/>
      <c r="CX158" s="10"/>
      <c r="CY158" s="10"/>
      <c r="CZ158" s="6"/>
      <c r="DF158" s="10"/>
      <c r="DG158" s="10"/>
    </row>
    <row r="159" spans="1:111" s="6" customFormat="1" x14ac:dyDescent="0.3">
      <c r="A159" s="224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222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222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222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222"/>
      <c r="BB159" s="10"/>
      <c r="BC159" s="10"/>
      <c r="BD159" s="10"/>
      <c r="BE159" s="10"/>
      <c r="BF159" s="10"/>
      <c r="BG159" s="10"/>
      <c r="BH159" s="10"/>
      <c r="BI159" s="10"/>
      <c r="BJ159" s="10"/>
      <c r="BK159" s="222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222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222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222"/>
      <c r="CX159" s="10"/>
      <c r="CY159" s="10"/>
      <c r="DF159" s="10"/>
      <c r="DG159" s="10"/>
    </row>
    <row r="160" spans="1:111" s="6" customFormat="1" x14ac:dyDescent="0.3">
      <c r="A160" s="224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222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222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222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222"/>
      <c r="BB160" s="10"/>
      <c r="BC160" s="10"/>
      <c r="BD160" s="10"/>
      <c r="BE160" s="10"/>
      <c r="BF160" s="10"/>
      <c r="BG160" s="10"/>
      <c r="BH160" s="10"/>
      <c r="BI160" s="10"/>
      <c r="BJ160" s="10"/>
      <c r="BK160" s="222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222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222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222"/>
      <c r="CX160" s="10"/>
      <c r="CY160" s="10"/>
      <c r="DF160" s="10"/>
      <c r="DG160" s="10"/>
    </row>
    <row r="161" spans="1:111" s="6" customFormat="1" x14ac:dyDescent="0.3">
      <c r="A161" s="224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222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222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222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222"/>
      <c r="BB161" s="10"/>
      <c r="BC161" s="10"/>
      <c r="BD161" s="10"/>
      <c r="BE161" s="10"/>
      <c r="BF161" s="10"/>
      <c r="BG161" s="10"/>
      <c r="BH161" s="10"/>
      <c r="BI161" s="10"/>
      <c r="BJ161" s="10"/>
      <c r="BK161" s="222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222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222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222"/>
      <c r="CX161" s="10"/>
      <c r="CY161" s="10"/>
      <c r="DF161" s="10"/>
      <c r="DG161" s="10"/>
    </row>
    <row r="162" spans="1:111" s="6" customFormat="1" x14ac:dyDescent="0.3">
      <c r="A162" s="224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222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222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222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222"/>
      <c r="BB162" s="10"/>
      <c r="BC162" s="10"/>
      <c r="BD162" s="10"/>
      <c r="BE162" s="10"/>
      <c r="BF162" s="10"/>
      <c r="BG162" s="10"/>
      <c r="BH162" s="10"/>
      <c r="BI162" s="10"/>
      <c r="BJ162" s="10"/>
      <c r="BK162" s="222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222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222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222"/>
      <c r="CX162" s="10"/>
      <c r="CY162" s="10"/>
      <c r="DF162" s="10"/>
      <c r="DG162" s="10"/>
    </row>
    <row r="163" spans="1:111" s="6" customFormat="1" x14ac:dyDescent="0.3">
      <c r="A163" s="224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222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222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222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222"/>
      <c r="BB163" s="10"/>
      <c r="BC163" s="10"/>
      <c r="BD163" s="10"/>
      <c r="BE163" s="10"/>
      <c r="BF163" s="10"/>
      <c r="BG163" s="10"/>
      <c r="BH163" s="10"/>
      <c r="BI163" s="10"/>
      <c r="BJ163" s="10"/>
      <c r="BK163" s="222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222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222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222"/>
      <c r="CX163" s="10"/>
      <c r="CY163" s="10"/>
      <c r="DF163" s="10"/>
      <c r="DG163" s="10"/>
    </row>
    <row r="164" spans="1:111" s="6" customFormat="1" x14ac:dyDescent="0.3">
      <c r="A164" s="224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222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222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222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222"/>
      <c r="BB164" s="10"/>
      <c r="BC164" s="10"/>
      <c r="BD164" s="10"/>
      <c r="BE164" s="10"/>
      <c r="BF164" s="10"/>
      <c r="BG164" s="10"/>
      <c r="BH164" s="10"/>
      <c r="BI164" s="10"/>
      <c r="BJ164" s="10"/>
      <c r="BK164" s="222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222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222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222"/>
      <c r="CX164" s="10"/>
      <c r="CY164" s="10"/>
      <c r="DF164" s="10"/>
      <c r="DG164" s="10"/>
    </row>
    <row r="165" spans="1:111" s="6" customFormat="1" x14ac:dyDescent="0.3">
      <c r="A165" s="224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222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222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222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222"/>
      <c r="BB165" s="10"/>
      <c r="BC165" s="10"/>
      <c r="BD165" s="10"/>
      <c r="BE165" s="10"/>
      <c r="BF165" s="10"/>
      <c r="BG165" s="10"/>
      <c r="BH165" s="10"/>
      <c r="BI165" s="10"/>
      <c r="BJ165" s="10"/>
      <c r="BK165" s="222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222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222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222"/>
      <c r="CX165" s="10"/>
      <c r="CY165" s="10"/>
      <c r="DF165" s="10"/>
      <c r="DG165" s="10"/>
    </row>
    <row r="166" spans="1:111" s="6" customFormat="1" x14ac:dyDescent="0.3">
      <c r="A166" s="224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222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222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222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222"/>
      <c r="BB166" s="10"/>
      <c r="BC166" s="10"/>
      <c r="BD166" s="10"/>
      <c r="BE166" s="10"/>
      <c r="BF166" s="10"/>
      <c r="BG166" s="10"/>
      <c r="BH166" s="10"/>
      <c r="BI166" s="10"/>
      <c r="BJ166" s="10"/>
      <c r="BK166" s="222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222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222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222"/>
      <c r="CX166" s="10"/>
      <c r="CY166" s="10"/>
      <c r="DF166" s="10"/>
      <c r="DG166" s="10"/>
    </row>
    <row r="167" spans="1:111" s="6" customFormat="1" x14ac:dyDescent="0.3">
      <c r="A167" s="224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222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222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222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222"/>
      <c r="BB167" s="10"/>
      <c r="BC167" s="10"/>
      <c r="BD167" s="10"/>
      <c r="BE167" s="10"/>
      <c r="BF167" s="10"/>
      <c r="BG167" s="10"/>
      <c r="BH167" s="10"/>
      <c r="BI167" s="10"/>
      <c r="BJ167" s="10"/>
      <c r="BK167" s="222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222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222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222"/>
      <c r="CX167" s="10"/>
      <c r="CY167" s="10"/>
      <c r="DF167" s="10"/>
      <c r="DG167" s="10"/>
    </row>
    <row r="168" spans="1:111" s="6" customFormat="1" x14ac:dyDescent="0.3">
      <c r="A168" s="224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222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222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222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222"/>
      <c r="BB168" s="10"/>
      <c r="BC168" s="10"/>
      <c r="BD168" s="10"/>
      <c r="BE168" s="10"/>
      <c r="BF168" s="10"/>
      <c r="BG168" s="10"/>
      <c r="BH168" s="10"/>
      <c r="BI168" s="10"/>
      <c r="BJ168" s="10"/>
      <c r="BK168" s="222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222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222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222"/>
      <c r="CX168" s="10"/>
      <c r="CY168" s="10"/>
      <c r="DF168" s="10"/>
      <c r="DG168" s="10"/>
    </row>
    <row r="169" spans="1:111" s="6" customFormat="1" x14ac:dyDescent="0.3">
      <c r="A169" s="224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222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222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222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222"/>
      <c r="BB169" s="10"/>
      <c r="BC169" s="10"/>
      <c r="BD169" s="10"/>
      <c r="BE169" s="10"/>
      <c r="BF169" s="10"/>
      <c r="BG169" s="10"/>
      <c r="BH169" s="10"/>
      <c r="BI169" s="10"/>
      <c r="BJ169" s="10"/>
      <c r="BK169" s="222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222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222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222"/>
      <c r="CX169" s="10"/>
      <c r="CY169" s="10"/>
      <c r="DF169" s="10"/>
      <c r="DG169" s="10"/>
    </row>
    <row r="170" spans="1:111" s="6" customFormat="1" x14ac:dyDescent="0.3">
      <c r="A170" s="224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222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222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222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222"/>
      <c r="BB170" s="10"/>
      <c r="BC170" s="10"/>
      <c r="BD170" s="10"/>
      <c r="BE170" s="10"/>
      <c r="BF170" s="10"/>
      <c r="BG170" s="10"/>
      <c r="BH170" s="10"/>
      <c r="BI170" s="10"/>
      <c r="BJ170" s="10"/>
      <c r="BK170" s="222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222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222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222"/>
      <c r="CX170" s="10"/>
      <c r="CY170" s="10"/>
      <c r="DF170" s="10"/>
      <c r="DG170" s="10"/>
    </row>
    <row r="171" spans="1:111" s="6" customFormat="1" x14ac:dyDescent="0.3">
      <c r="A171" s="224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222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222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222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222"/>
      <c r="BB171" s="10"/>
      <c r="BC171" s="10"/>
      <c r="BD171" s="10"/>
      <c r="BE171" s="10"/>
      <c r="BF171" s="10"/>
      <c r="BG171" s="10"/>
      <c r="BH171" s="10"/>
      <c r="BI171" s="10"/>
      <c r="BJ171" s="10"/>
      <c r="BK171" s="222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222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222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222"/>
      <c r="CX171" s="10"/>
      <c r="CY171" s="10"/>
      <c r="DF171" s="10"/>
      <c r="DG171" s="10"/>
    </row>
    <row r="172" spans="1:111" s="6" customFormat="1" x14ac:dyDescent="0.3">
      <c r="A172" s="224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222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222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222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222"/>
      <c r="BB172" s="10"/>
      <c r="BC172" s="10"/>
      <c r="BD172" s="10"/>
      <c r="BE172" s="10"/>
      <c r="BF172" s="10"/>
      <c r="BG172" s="10"/>
      <c r="BH172" s="10"/>
      <c r="BI172" s="10"/>
      <c r="BJ172" s="10"/>
      <c r="BK172" s="222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222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222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222"/>
      <c r="CX172" s="10"/>
      <c r="CY172" s="10"/>
      <c r="DF172" s="10"/>
      <c r="DG172" s="10"/>
    </row>
    <row r="173" spans="1:111" s="6" customFormat="1" x14ac:dyDescent="0.3">
      <c r="A173" s="224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222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222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222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222"/>
      <c r="BB173" s="10"/>
      <c r="BC173" s="10"/>
      <c r="BD173" s="10"/>
      <c r="BE173" s="10"/>
      <c r="BF173" s="10"/>
      <c r="BG173" s="10"/>
      <c r="BH173" s="10"/>
      <c r="BI173" s="10"/>
      <c r="BJ173" s="10"/>
      <c r="BK173" s="222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222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222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222"/>
      <c r="CX173" s="10"/>
      <c r="CY173" s="10"/>
      <c r="DF173" s="10"/>
      <c r="DG173" s="10"/>
    </row>
    <row r="174" spans="1:111" s="6" customFormat="1" x14ac:dyDescent="0.3">
      <c r="A174" s="224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222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222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222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222"/>
      <c r="BB174" s="10"/>
      <c r="BC174" s="10"/>
      <c r="BD174" s="10"/>
      <c r="BE174" s="10"/>
      <c r="BF174" s="10"/>
      <c r="BG174" s="10"/>
      <c r="BH174" s="10"/>
      <c r="BI174" s="10"/>
      <c r="BJ174" s="10"/>
      <c r="BK174" s="222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222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222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222"/>
      <c r="CX174" s="10"/>
      <c r="CY174" s="10"/>
      <c r="DF174" s="10"/>
      <c r="DG174" s="10"/>
    </row>
    <row r="175" spans="1:111" s="6" customFormat="1" x14ac:dyDescent="0.3">
      <c r="A175" s="224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222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222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222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222"/>
      <c r="BB175" s="10"/>
      <c r="BC175" s="10"/>
      <c r="BD175" s="10"/>
      <c r="BE175" s="10"/>
      <c r="BF175" s="10"/>
      <c r="BG175" s="10"/>
      <c r="BH175" s="10"/>
      <c r="BI175" s="10"/>
      <c r="BJ175" s="10"/>
      <c r="BK175" s="222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222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222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222"/>
      <c r="CX175" s="10"/>
      <c r="CY175" s="10"/>
      <c r="DF175" s="10"/>
      <c r="DG175" s="10"/>
    </row>
    <row r="176" spans="1:111" s="6" customFormat="1" x14ac:dyDescent="0.3">
      <c r="A176" s="224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222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222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222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222"/>
      <c r="BB176" s="10"/>
      <c r="BC176" s="10"/>
      <c r="BD176" s="10"/>
      <c r="BE176" s="10"/>
      <c r="BF176" s="10"/>
      <c r="BG176" s="10"/>
      <c r="BH176" s="10"/>
      <c r="BI176" s="10"/>
      <c r="BJ176" s="10"/>
      <c r="BK176" s="222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222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222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222"/>
      <c r="CX176" s="10"/>
      <c r="CY176" s="10"/>
      <c r="DF176" s="10"/>
      <c r="DG176" s="10"/>
    </row>
    <row r="177" spans="1:111" s="6" customFormat="1" x14ac:dyDescent="0.3">
      <c r="A177" s="224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222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222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222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222"/>
      <c r="BB177" s="10"/>
      <c r="BC177" s="10"/>
      <c r="BD177" s="10"/>
      <c r="BE177" s="10"/>
      <c r="BF177" s="10"/>
      <c r="BG177" s="10"/>
      <c r="BH177" s="10"/>
      <c r="BI177" s="10"/>
      <c r="BJ177" s="10"/>
      <c r="BK177" s="222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222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222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222"/>
      <c r="CX177" s="10"/>
      <c r="CY177" s="10"/>
      <c r="DF177" s="10"/>
      <c r="DG177" s="10"/>
    </row>
    <row r="178" spans="1:111" s="6" customFormat="1" x14ac:dyDescent="0.3">
      <c r="A178" s="224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222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222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222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222"/>
      <c r="BB178" s="10"/>
      <c r="BC178" s="10"/>
      <c r="BD178" s="10"/>
      <c r="BE178" s="10"/>
      <c r="BF178" s="10"/>
      <c r="BG178" s="10"/>
      <c r="BH178" s="10"/>
      <c r="BI178" s="10"/>
      <c r="BJ178" s="10"/>
      <c r="BK178" s="222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222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222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222"/>
      <c r="CX178" s="10"/>
      <c r="CY178" s="10"/>
      <c r="DF178" s="10"/>
      <c r="DG178" s="10"/>
    </row>
    <row r="179" spans="1:111" s="6" customFormat="1" x14ac:dyDescent="0.3">
      <c r="A179" s="224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222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222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222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222"/>
      <c r="BB179" s="10"/>
      <c r="BC179" s="10"/>
      <c r="BD179" s="10"/>
      <c r="BE179" s="10"/>
      <c r="BF179" s="10"/>
      <c r="BG179" s="10"/>
      <c r="BH179" s="10"/>
      <c r="BI179" s="10"/>
      <c r="BJ179" s="10"/>
      <c r="BK179" s="222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222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222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222"/>
      <c r="CX179" s="10"/>
      <c r="CY179" s="10"/>
      <c r="DF179" s="10"/>
      <c r="DG179" s="10"/>
    </row>
    <row r="180" spans="1:111" s="6" customFormat="1" x14ac:dyDescent="0.3">
      <c r="A180" s="224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222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222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222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222"/>
      <c r="BB180" s="10"/>
      <c r="BC180" s="10"/>
      <c r="BD180" s="10"/>
      <c r="BE180" s="10"/>
      <c r="BF180" s="10"/>
      <c r="BG180" s="10"/>
      <c r="BH180" s="10"/>
      <c r="BI180" s="10"/>
      <c r="BJ180" s="10"/>
      <c r="BK180" s="222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222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222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222"/>
      <c r="CX180" s="10"/>
      <c r="CY180" s="10"/>
      <c r="DF180" s="10"/>
      <c r="DG180" s="10"/>
    </row>
    <row r="181" spans="1:111" s="6" customFormat="1" x14ac:dyDescent="0.3">
      <c r="A181" s="224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222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222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222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222"/>
      <c r="BB181" s="10"/>
      <c r="BC181" s="10"/>
      <c r="BD181" s="10"/>
      <c r="BE181" s="10"/>
      <c r="BF181" s="10"/>
      <c r="BG181" s="10"/>
      <c r="BH181" s="10"/>
      <c r="BI181" s="10"/>
      <c r="BJ181" s="10"/>
      <c r="BK181" s="222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222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222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222"/>
      <c r="CX181" s="10"/>
      <c r="CY181" s="10"/>
      <c r="DF181" s="10"/>
      <c r="DG181" s="10"/>
    </row>
    <row r="182" spans="1:111" s="6" customFormat="1" x14ac:dyDescent="0.3">
      <c r="A182" s="224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222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222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222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222"/>
      <c r="BB182" s="10"/>
      <c r="BC182" s="10"/>
      <c r="BD182" s="10"/>
      <c r="BE182" s="10"/>
      <c r="BF182" s="10"/>
      <c r="BG182" s="10"/>
      <c r="BH182" s="10"/>
      <c r="BI182" s="10"/>
      <c r="BJ182" s="10"/>
      <c r="BK182" s="222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222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222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222"/>
      <c r="CX182" s="10"/>
      <c r="CY182" s="10"/>
      <c r="DF182" s="10"/>
      <c r="DG182" s="10"/>
    </row>
    <row r="183" spans="1:111" s="6" customFormat="1" x14ac:dyDescent="0.3">
      <c r="A183" s="224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222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222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222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222"/>
      <c r="BB183" s="10"/>
      <c r="BC183" s="10"/>
      <c r="BD183" s="10"/>
      <c r="BE183" s="10"/>
      <c r="BF183" s="10"/>
      <c r="BG183" s="10"/>
      <c r="BH183" s="10"/>
      <c r="BI183" s="10"/>
      <c r="BJ183" s="10"/>
      <c r="BK183" s="222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222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222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222"/>
      <c r="CX183" s="10"/>
      <c r="CY183" s="10"/>
      <c r="DF183" s="10"/>
      <c r="DG183" s="10"/>
    </row>
    <row r="184" spans="1:111" s="6" customFormat="1" x14ac:dyDescent="0.3">
      <c r="A184" s="224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222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222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222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222"/>
      <c r="BB184" s="10"/>
      <c r="BC184" s="10"/>
      <c r="BD184" s="10"/>
      <c r="BE184" s="10"/>
      <c r="BF184" s="10"/>
      <c r="BG184" s="10"/>
      <c r="BH184" s="10"/>
      <c r="BI184" s="10"/>
      <c r="BJ184" s="10"/>
      <c r="BK184" s="222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222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222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222"/>
      <c r="CX184" s="10"/>
      <c r="CY184" s="10"/>
      <c r="DF184" s="10"/>
      <c r="DG184" s="10"/>
    </row>
    <row r="185" spans="1:111" s="6" customFormat="1" x14ac:dyDescent="0.3">
      <c r="A185" s="224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222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222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222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222"/>
      <c r="BB185" s="10"/>
      <c r="BC185" s="10"/>
      <c r="BD185" s="10"/>
      <c r="BE185" s="10"/>
      <c r="BF185" s="10"/>
      <c r="BG185" s="10"/>
      <c r="BH185" s="10"/>
      <c r="BI185" s="10"/>
      <c r="BJ185" s="10"/>
      <c r="BK185" s="222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222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222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222"/>
      <c r="CX185" s="10"/>
      <c r="CY185" s="10"/>
      <c r="DF185" s="10"/>
      <c r="DG185" s="10"/>
    </row>
    <row r="186" spans="1:111" s="6" customFormat="1" x14ac:dyDescent="0.3">
      <c r="A186" s="224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222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222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222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222"/>
      <c r="BB186" s="10"/>
      <c r="BC186" s="10"/>
      <c r="BD186" s="10"/>
      <c r="BE186" s="10"/>
      <c r="BF186" s="10"/>
      <c r="BG186" s="10"/>
      <c r="BH186" s="10"/>
      <c r="BI186" s="10"/>
      <c r="BJ186" s="10"/>
      <c r="BK186" s="222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222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222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222"/>
      <c r="CX186" s="10"/>
      <c r="CY186" s="10"/>
      <c r="DF186" s="10"/>
      <c r="DG186" s="10"/>
    </row>
    <row r="187" spans="1:111" s="6" customFormat="1" x14ac:dyDescent="0.3">
      <c r="A187" s="224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222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222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222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222"/>
      <c r="BB187" s="10"/>
      <c r="BC187" s="10"/>
      <c r="BD187" s="10"/>
      <c r="BE187" s="10"/>
      <c r="BF187" s="10"/>
      <c r="BG187" s="10"/>
      <c r="BH187" s="10"/>
      <c r="BI187" s="10"/>
      <c r="BJ187" s="10"/>
      <c r="BK187" s="222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222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222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222"/>
      <c r="CX187" s="10"/>
      <c r="CY187" s="10"/>
      <c r="DF187" s="10"/>
      <c r="DG187" s="10"/>
    </row>
    <row r="188" spans="1:111" s="6" customFormat="1" x14ac:dyDescent="0.3">
      <c r="A188" s="224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222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222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222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222"/>
      <c r="BB188" s="10"/>
      <c r="BC188" s="10"/>
      <c r="BD188" s="10"/>
      <c r="BE188" s="10"/>
      <c r="BF188" s="10"/>
      <c r="BG188" s="10"/>
      <c r="BH188" s="10"/>
      <c r="BI188" s="10"/>
      <c r="BJ188" s="10"/>
      <c r="BK188" s="222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222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222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222"/>
      <c r="CX188" s="10"/>
      <c r="CY188" s="10"/>
      <c r="DF188" s="10"/>
      <c r="DG188" s="10"/>
    </row>
    <row r="189" spans="1:111" s="6" customFormat="1" x14ac:dyDescent="0.3">
      <c r="A189" s="224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222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222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222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222"/>
      <c r="BB189" s="10"/>
      <c r="BC189" s="10"/>
      <c r="BD189" s="10"/>
      <c r="BE189" s="10"/>
      <c r="BF189" s="10"/>
      <c r="BG189" s="10"/>
      <c r="BH189" s="10"/>
      <c r="BI189" s="10"/>
      <c r="BJ189" s="10"/>
      <c r="BK189" s="222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222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222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222"/>
      <c r="CX189" s="10"/>
      <c r="CY189" s="10"/>
      <c r="DF189" s="10"/>
      <c r="DG189" s="10"/>
    </row>
    <row r="190" spans="1:111" s="6" customFormat="1" x14ac:dyDescent="0.3">
      <c r="A190" s="224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222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222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222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222"/>
      <c r="BB190" s="10"/>
      <c r="BC190" s="10"/>
      <c r="BD190" s="10"/>
      <c r="BE190" s="10"/>
      <c r="BF190" s="10"/>
      <c r="BG190" s="10"/>
      <c r="BH190" s="10"/>
      <c r="BI190" s="10"/>
      <c r="BJ190" s="10"/>
      <c r="BK190" s="222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222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222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222"/>
      <c r="CX190" s="10"/>
      <c r="CY190" s="10"/>
      <c r="DF190" s="10"/>
      <c r="DG190" s="10"/>
    </row>
    <row r="191" spans="1:111" s="6" customFormat="1" x14ac:dyDescent="0.3">
      <c r="A191" s="224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222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222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222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222"/>
      <c r="BB191" s="10"/>
      <c r="BC191" s="10"/>
      <c r="BD191" s="10"/>
      <c r="BE191" s="10"/>
      <c r="BF191" s="10"/>
      <c r="BG191" s="10"/>
      <c r="BH191" s="10"/>
      <c r="BI191" s="10"/>
      <c r="BJ191" s="10"/>
      <c r="BK191" s="222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222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222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222"/>
      <c r="CX191" s="10"/>
      <c r="CY191" s="10"/>
      <c r="DF191" s="10"/>
      <c r="DG191" s="10"/>
    </row>
    <row r="192" spans="1:111" s="6" customFormat="1" x14ac:dyDescent="0.3">
      <c r="A192" s="224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222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222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222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222"/>
      <c r="BB192" s="10"/>
      <c r="BC192" s="10"/>
      <c r="BD192" s="10"/>
      <c r="BE192" s="10"/>
      <c r="BF192" s="10"/>
      <c r="BG192" s="10"/>
      <c r="BH192" s="10"/>
      <c r="BI192" s="10"/>
      <c r="BJ192" s="10"/>
      <c r="BK192" s="222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222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222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222"/>
      <c r="CX192" s="10"/>
      <c r="CY192" s="10"/>
      <c r="DF192" s="10"/>
      <c r="DG192" s="10"/>
    </row>
    <row r="193" spans="1:111" s="6" customFormat="1" x14ac:dyDescent="0.3">
      <c r="A193" s="224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222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222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222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222"/>
      <c r="BB193" s="10"/>
      <c r="BC193" s="10"/>
      <c r="BD193" s="10"/>
      <c r="BE193" s="10"/>
      <c r="BF193" s="10"/>
      <c r="BG193" s="10"/>
      <c r="BH193" s="10"/>
      <c r="BI193" s="10"/>
      <c r="BJ193" s="10"/>
      <c r="BK193" s="222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222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222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222"/>
      <c r="CX193" s="10"/>
      <c r="CY193" s="10"/>
      <c r="DF193" s="10"/>
      <c r="DG193" s="10"/>
    </row>
    <row r="194" spans="1:111" s="6" customFormat="1" x14ac:dyDescent="0.3">
      <c r="A194" s="224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222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222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222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222"/>
      <c r="BB194" s="10"/>
      <c r="BC194" s="10"/>
      <c r="BD194" s="10"/>
      <c r="BE194" s="10"/>
      <c r="BF194" s="10"/>
      <c r="BG194" s="10"/>
      <c r="BH194" s="10"/>
      <c r="BI194" s="10"/>
      <c r="BJ194" s="10"/>
      <c r="BK194" s="222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222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222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222"/>
      <c r="CX194" s="10"/>
      <c r="CY194" s="10"/>
      <c r="DF194" s="10"/>
      <c r="DG194" s="10"/>
    </row>
    <row r="195" spans="1:111" s="6" customFormat="1" x14ac:dyDescent="0.3">
      <c r="A195" s="224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222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222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222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222"/>
      <c r="BB195" s="10"/>
      <c r="BC195" s="10"/>
      <c r="BD195" s="10"/>
      <c r="BE195" s="10"/>
      <c r="BF195" s="10"/>
      <c r="BG195" s="10"/>
      <c r="BH195" s="10"/>
      <c r="BI195" s="10"/>
      <c r="BJ195" s="10"/>
      <c r="BK195" s="222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222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222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222"/>
      <c r="CX195" s="10"/>
      <c r="CY195" s="10"/>
      <c r="DF195" s="10"/>
      <c r="DG195" s="10"/>
    </row>
    <row r="196" spans="1:111" s="6" customFormat="1" x14ac:dyDescent="0.3">
      <c r="A196" s="224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222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222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222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222"/>
      <c r="BB196" s="10"/>
      <c r="BC196" s="10"/>
      <c r="BD196" s="10"/>
      <c r="BE196" s="10"/>
      <c r="BF196" s="10"/>
      <c r="BG196" s="10"/>
      <c r="BH196" s="10"/>
      <c r="BI196" s="10"/>
      <c r="BJ196" s="10"/>
      <c r="BK196" s="222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222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222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222"/>
      <c r="CX196" s="10"/>
      <c r="CY196" s="10"/>
      <c r="DF196" s="10"/>
      <c r="DG196" s="10"/>
    </row>
    <row r="197" spans="1:111" s="6" customFormat="1" x14ac:dyDescent="0.3">
      <c r="A197" s="224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222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222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222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222"/>
      <c r="BB197" s="10"/>
      <c r="BC197" s="10"/>
      <c r="BD197" s="10"/>
      <c r="BE197" s="10"/>
      <c r="BF197" s="10"/>
      <c r="BG197" s="10"/>
      <c r="BH197" s="10"/>
      <c r="BI197" s="10"/>
      <c r="BJ197" s="10"/>
      <c r="BK197" s="222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222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222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222"/>
      <c r="CX197" s="10"/>
      <c r="CY197" s="10"/>
      <c r="DF197" s="10"/>
      <c r="DG197" s="10"/>
    </row>
    <row r="198" spans="1:111" s="6" customFormat="1" x14ac:dyDescent="0.3">
      <c r="A198" s="224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222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222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222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222"/>
      <c r="BB198" s="10"/>
      <c r="BC198" s="10"/>
      <c r="BD198" s="10"/>
      <c r="BE198" s="10"/>
      <c r="BF198" s="10"/>
      <c r="BG198" s="10"/>
      <c r="BH198" s="10"/>
      <c r="BI198" s="10"/>
      <c r="BJ198" s="10"/>
      <c r="BK198" s="222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222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222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222"/>
      <c r="CX198" s="10"/>
      <c r="CY198" s="10"/>
      <c r="DF198" s="10"/>
      <c r="DG198" s="10"/>
    </row>
    <row r="199" spans="1:111" s="6" customFormat="1" x14ac:dyDescent="0.3">
      <c r="A199" s="224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222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222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222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222"/>
      <c r="BB199" s="10"/>
      <c r="BC199" s="10"/>
      <c r="BD199" s="10"/>
      <c r="BE199" s="10"/>
      <c r="BF199" s="10"/>
      <c r="BG199" s="10"/>
      <c r="BH199" s="10"/>
      <c r="BI199" s="10"/>
      <c r="BJ199" s="10"/>
      <c r="BK199" s="222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222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222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222"/>
      <c r="CX199" s="10"/>
      <c r="CY199" s="10"/>
      <c r="DF199" s="10"/>
      <c r="DG199" s="10"/>
    </row>
    <row r="200" spans="1:111" s="6" customFormat="1" x14ac:dyDescent="0.3">
      <c r="A200" s="224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222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222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222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222"/>
      <c r="BB200" s="10"/>
      <c r="BC200" s="10"/>
      <c r="BD200" s="10"/>
      <c r="BE200" s="10"/>
      <c r="BF200" s="10"/>
      <c r="BG200" s="10"/>
      <c r="BH200" s="10"/>
      <c r="BI200" s="10"/>
      <c r="BJ200" s="10"/>
      <c r="BK200" s="222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222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222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222"/>
      <c r="CX200" s="10"/>
      <c r="CY200" s="10"/>
      <c r="DF200" s="10"/>
      <c r="DG200" s="10"/>
    </row>
    <row r="201" spans="1:111" s="6" customFormat="1" x14ac:dyDescent="0.3">
      <c r="A201" s="224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222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222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222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222"/>
      <c r="BB201" s="10"/>
      <c r="BC201" s="10"/>
      <c r="BD201" s="10"/>
      <c r="BE201" s="10"/>
      <c r="BF201" s="10"/>
      <c r="BG201" s="10"/>
      <c r="BH201" s="10"/>
      <c r="BI201" s="10"/>
      <c r="BJ201" s="10"/>
      <c r="BK201" s="222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222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222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222"/>
      <c r="CX201" s="10"/>
      <c r="CY201" s="10"/>
      <c r="DF201" s="10"/>
      <c r="DG201" s="10"/>
    </row>
    <row r="202" spans="1:111" s="6" customFormat="1" x14ac:dyDescent="0.3">
      <c r="A202" s="224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222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222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222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222"/>
      <c r="BB202" s="10"/>
      <c r="BC202" s="10"/>
      <c r="BD202" s="10"/>
      <c r="BE202" s="10"/>
      <c r="BF202" s="10"/>
      <c r="BG202" s="10"/>
      <c r="BH202" s="10"/>
      <c r="BI202" s="10"/>
      <c r="BJ202" s="10"/>
      <c r="BK202" s="222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222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222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222"/>
      <c r="CX202" s="10"/>
      <c r="CY202" s="10"/>
      <c r="DF202" s="10"/>
      <c r="DG202" s="10"/>
    </row>
    <row r="203" spans="1:111" s="6" customFormat="1" x14ac:dyDescent="0.3">
      <c r="A203" s="224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222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222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222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222"/>
      <c r="BB203" s="10"/>
      <c r="BC203" s="10"/>
      <c r="BD203" s="10"/>
      <c r="BE203" s="10"/>
      <c r="BF203" s="10"/>
      <c r="BG203" s="10"/>
      <c r="BH203" s="10"/>
      <c r="BI203" s="10"/>
      <c r="BJ203" s="10"/>
      <c r="BK203" s="222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222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222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222"/>
      <c r="CX203" s="10"/>
      <c r="CY203" s="10"/>
      <c r="DF203" s="10"/>
      <c r="DG203" s="10"/>
    </row>
    <row r="204" spans="1:111" s="6" customFormat="1" x14ac:dyDescent="0.3">
      <c r="A204" s="224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222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222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222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222"/>
      <c r="BB204" s="10"/>
      <c r="BC204" s="10"/>
      <c r="BD204" s="10"/>
      <c r="BE204" s="10"/>
      <c r="BF204" s="10"/>
      <c r="BG204" s="10"/>
      <c r="BH204" s="10"/>
      <c r="BI204" s="10"/>
      <c r="BJ204" s="10"/>
      <c r="BK204" s="222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222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222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222"/>
      <c r="CX204" s="10"/>
      <c r="CY204" s="10"/>
      <c r="DF204" s="10"/>
      <c r="DG204" s="10"/>
    </row>
    <row r="205" spans="1:111" s="6" customFormat="1" x14ac:dyDescent="0.3">
      <c r="A205" s="224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222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222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222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222"/>
      <c r="BB205" s="10"/>
      <c r="BC205" s="10"/>
      <c r="BD205" s="10"/>
      <c r="BE205" s="10"/>
      <c r="BF205" s="10"/>
      <c r="BG205" s="10"/>
      <c r="BH205" s="10"/>
      <c r="BI205" s="10"/>
      <c r="BJ205" s="10"/>
      <c r="BK205" s="222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222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222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222"/>
      <c r="CX205" s="10"/>
      <c r="CY205" s="10"/>
      <c r="DF205" s="10"/>
      <c r="DG205" s="10"/>
    </row>
    <row r="206" spans="1:111" s="6" customFormat="1" x14ac:dyDescent="0.3">
      <c r="A206" s="224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222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222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222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222"/>
      <c r="BB206" s="10"/>
      <c r="BC206" s="10"/>
      <c r="BD206" s="10"/>
      <c r="BE206" s="10"/>
      <c r="BF206" s="10"/>
      <c r="BG206" s="10"/>
      <c r="BH206" s="10"/>
      <c r="BI206" s="10"/>
      <c r="BJ206" s="10"/>
      <c r="BK206" s="222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222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222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222"/>
      <c r="CX206" s="10"/>
      <c r="CY206" s="10"/>
      <c r="DF206" s="10"/>
      <c r="DG206" s="10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6"/>
  <sheetViews>
    <sheetView topLeftCell="N1" zoomScaleNormal="100" workbookViewId="0">
      <selection activeCell="AC25" sqref="AC25"/>
    </sheetView>
  </sheetViews>
  <sheetFormatPr defaultRowHeight="12" x14ac:dyDescent="0.3"/>
  <cols>
    <col min="1" max="1" width="1.625" style="223" customWidth="1"/>
    <col min="2" max="2" width="9.5" style="1" bestFit="1" customWidth="1"/>
    <col min="3" max="3" width="22.625" style="9" bestFit="1" customWidth="1"/>
    <col min="4" max="4" width="11.125" style="9" customWidth="1"/>
    <col min="5" max="5" width="1.625" style="221" customWidth="1"/>
    <col min="6" max="6" width="22.625" style="9" bestFit="1" customWidth="1"/>
    <col min="7" max="7" width="11.125" style="9" customWidth="1"/>
    <col min="8" max="8" width="1.625" style="221" customWidth="1"/>
    <col min="9" max="9" width="23.625" style="9" bestFit="1" customWidth="1"/>
    <col min="10" max="10" width="11.125" style="9" customWidth="1"/>
    <col min="11" max="11" width="1.625" style="221" customWidth="1"/>
    <col min="12" max="12" width="10.375" style="1" bestFit="1" customWidth="1"/>
    <col min="13" max="13" width="22.75" style="9" bestFit="1" customWidth="1"/>
    <col min="14" max="14" width="12.125" style="9" bestFit="1" customWidth="1"/>
    <col min="15" max="15" width="1.625" style="221" customWidth="1"/>
    <col min="16" max="16" width="22.75" style="9" bestFit="1" customWidth="1"/>
    <col min="17" max="17" width="12.125" style="9" bestFit="1" customWidth="1"/>
    <col min="18" max="18" width="1.625" style="221" customWidth="1"/>
    <col min="19" max="19" width="26.375" style="9" bestFit="1" customWidth="1"/>
    <col min="20" max="20" width="11.125" style="9" customWidth="1"/>
    <col min="21" max="21" width="1.625" style="221" customWidth="1"/>
    <col min="22" max="22" width="10.375" style="1" bestFit="1" customWidth="1"/>
    <col min="23" max="23" width="23.625" style="9" bestFit="1" customWidth="1"/>
    <col min="24" max="24" width="12.125" style="9" bestFit="1" customWidth="1"/>
    <col min="25" max="25" width="1.625" style="221" customWidth="1"/>
    <col min="26" max="26" width="22.75" style="9" bestFit="1" customWidth="1"/>
    <col min="27" max="27" width="12.125" style="9" bestFit="1" customWidth="1"/>
    <col min="28" max="28" width="1.625" style="221" customWidth="1"/>
    <col min="29" max="29" width="24.875" style="9" bestFit="1" customWidth="1"/>
    <col min="30" max="30" width="12.125" style="9" bestFit="1" customWidth="1"/>
    <col min="31" max="16384" width="9" style="1"/>
  </cols>
  <sheetData>
    <row r="1" spans="1:30" x14ac:dyDescent="0.3">
      <c r="A1" s="238"/>
      <c r="B1" s="242" t="s">
        <v>3</v>
      </c>
      <c r="C1" s="243" t="s">
        <v>349</v>
      </c>
      <c r="D1" s="243" t="s">
        <v>350</v>
      </c>
      <c r="E1" s="244"/>
      <c r="F1" s="243" t="s">
        <v>351</v>
      </c>
      <c r="G1" s="243" t="s">
        <v>352</v>
      </c>
      <c r="H1" s="245"/>
      <c r="I1" s="243" t="s">
        <v>353</v>
      </c>
      <c r="J1" s="243" t="s">
        <v>354</v>
      </c>
      <c r="K1" s="244"/>
      <c r="L1" s="242" t="s">
        <v>3</v>
      </c>
      <c r="M1" s="243" t="s">
        <v>349</v>
      </c>
      <c r="N1" s="243" t="s">
        <v>350</v>
      </c>
      <c r="O1" s="244"/>
      <c r="P1" s="243" t="s">
        <v>351</v>
      </c>
      <c r="Q1" s="243" t="s">
        <v>352</v>
      </c>
      <c r="R1" s="245"/>
      <c r="S1" s="243" t="s">
        <v>353</v>
      </c>
      <c r="T1" s="243" t="s">
        <v>354</v>
      </c>
      <c r="U1" s="245"/>
      <c r="V1" s="242" t="s">
        <v>3</v>
      </c>
      <c r="W1" s="243" t="s">
        <v>349</v>
      </c>
      <c r="X1" s="243" t="s">
        <v>350</v>
      </c>
      <c r="Y1" s="244"/>
      <c r="Z1" s="243" t="s">
        <v>351</v>
      </c>
      <c r="AA1" s="243" t="s">
        <v>352</v>
      </c>
      <c r="AB1" s="245"/>
      <c r="AC1" s="243" t="s">
        <v>353</v>
      </c>
      <c r="AD1" s="243" t="s">
        <v>354</v>
      </c>
    </row>
    <row r="2" spans="1:30" ht="16.5" customHeight="1" x14ac:dyDescent="0.3">
      <c r="A2" s="238"/>
      <c r="B2" s="282" t="s">
        <v>101</v>
      </c>
      <c r="C2" s="23" t="s">
        <v>26</v>
      </c>
      <c r="D2" s="236">
        <v>5.9999999999999991E-2</v>
      </c>
      <c r="E2" s="240"/>
      <c r="F2" s="23" t="s">
        <v>26</v>
      </c>
      <c r="G2" s="236">
        <v>8.0000000000000016E-2</v>
      </c>
      <c r="H2" s="240"/>
      <c r="I2" s="23" t="s">
        <v>26</v>
      </c>
      <c r="J2" s="236">
        <v>0.1</v>
      </c>
      <c r="K2" s="240"/>
      <c r="L2" s="282" t="s">
        <v>102</v>
      </c>
      <c r="M2" s="23" t="s">
        <v>26</v>
      </c>
      <c r="N2" s="236">
        <v>8.0000000000000016E-2</v>
      </c>
      <c r="O2" s="240"/>
      <c r="P2" s="23" t="s">
        <v>26</v>
      </c>
      <c r="Q2" s="236">
        <v>0.1</v>
      </c>
      <c r="R2" s="240"/>
      <c r="S2" s="23" t="s">
        <v>26</v>
      </c>
      <c r="T2" s="236">
        <v>0.11999999999999998</v>
      </c>
      <c r="U2" s="240"/>
      <c r="V2" s="282" t="s">
        <v>103</v>
      </c>
      <c r="W2" s="23" t="s">
        <v>26</v>
      </c>
      <c r="X2" s="236">
        <v>0.1</v>
      </c>
      <c r="Y2" s="240"/>
      <c r="Z2" s="23" t="s">
        <v>26</v>
      </c>
      <c r="AA2" s="236">
        <v>0.11999999999999998</v>
      </c>
      <c r="AB2" s="240"/>
      <c r="AC2" s="23" t="s">
        <v>26</v>
      </c>
      <c r="AD2" s="236">
        <v>0.14600000000000002</v>
      </c>
    </row>
    <row r="3" spans="1:30" x14ac:dyDescent="0.3">
      <c r="A3" s="238"/>
      <c r="B3" s="282"/>
      <c r="C3" s="23" t="s">
        <v>25</v>
      </c>
      <c r="D3" s="236">
        <v>5.9999999999999991E-2</v>
      </c>
      <c r="E3" s="240"/>
      <c r="F3" s="23" t="s">
        <v>25</v>
      </c>
      <c r="G3" s="236">
        <v>8.0000000000000016E-2</v>
      </c>
      <c r="H3" s="240"/>
      <c r="I3" s="23" t="s">
        <v>25</v>
      </c>
      <c r="J3" s="236">
        <v>0.1</v>
      </c>
      <c r="K3" s="240"/>
      <c r="L3" s="282"/>
      <c r="M3" s="23" t="s">
        <v>25</v>
      </c>
      <c r="N3" s="236">
        <v>8.0000000000000016E-2</v>
      </c>
      <c r="O3" s="240"/>
      <c r="P3" s="23" t="s">
        <v>25</v>
      </c>
      <c r="Q3" s="236">
        <v>0.1</v>
      </c>
      <c r="R3" s="240"/>
      <c r="S3" s="23" t="s">
        <v>25</v>
      </c>
      <c r="T3" s="236">
        <v>0.11999999999999998</v>
      </c>
      <c r="U3" s="240"/>
      <c r="V3" s="282"/>
      <c r="W3" s="23" t="s">
        <v>25</v>
      </c>
      <c r="X3" s="236">
        <v>0.1</v>
      </c>
      <c r="Y3" s="240"/>
      <c r="Z3" s="23" t="s">
        <v>25</v>
      </c>
      <c r="AA3" s="236">
        <v>0.11999999999999998</v>
      </c>
      <c r="AB3" s="240"/>
      <c r="AC3" s="23" t="s">
        <v>25</v>
      </c>
      <c r="AD3" s="236">
        <v>0.14600000000000002</v>
      </c>
    </row>
    <row r="4" spans="1:30" x14ac:dyDescent="0.3">
      <c r="A4" s="238"/>
      <c r="B4" s="282"/>
      <c r="C4" s="33" t="s">
        <v>38</v>
      </c>
      <c r="D4" s="236">
        <v>0.13300000000000001</v>
      </c>
      <c r="E4" s="240"/>
      <c r="F4" s="33" t="s">
        <v>8</v>
      </c>
      <c r="G4" s="236">
        <v>0.08</v>
      </c>
      <c r="H4" s="240"/>
      <c r="I4" s="33" t="s">
        <v>9</v>
      </c>
      <c r="J4" s="236">
        <v>3.6000000000000004E-2</v>
      </c>
      <c r="K4" s="240"/>
      <c r="L4" s="282"/>
      <c r="M4" s="33" t="s">
        <v>7</v>
      </c>
      <c r="N4" s="236">
        <v>0.1</v>
      </c>
      <c r="O4" s="240"/>
      <c r="P4" s="33" t="s">
        <v>9</v>
      </c>
      <c r="Q4" s="236">
        <v>5.3999999999999992E-2</v>
      </c>
      <c r="R4" s="240"/>
      <c r="S4" s="33" t="s">
        <v>85</v>
      </c>
      <c r="T4" s="236">
        <v>3.6000000000000004E-2</v>
      </c>
      <c r="U4" s="240"/>
      <c r="V4" s="282"/>
      <c r="W4" s="33" t="s">
        <v>41</v>
      </c>
      <c r="X4" s="236">
        <v>0.1</v>
      </c>
      <c r="Y4" s="240"/>
      <c r="Z4" s="33" t="s">
        <v>85</v>
      </c>
      <c r="AA4" s="236">
        <v>0.09</v>
      </c>
      <c r="AB4" s="240"/>
      <c r="AC4" s="33" t="s">
        <v>10</v>
      </c>
      <c r="AD4" s="236">
        <v>0.15287999999999999</v>
      </c>
    </row>
    <row r="5" spans="1:30" x14ac:dyDescent="0.3">
      <c r="A5" s="238"/>
      <c r="B5" s="282"/>
      <c r="C5" s="33" t="s">
        <v>39</v>
      </c>
      <c r="D5" s="236">
        <v>0.13600000000000001</v>
      </c>
      <c r="E5" s="240"/>
      <c r="F5" s="33" t="s">
        <v>46</v>
      </c>
      <c r="G5" s="236">
        <v>0.08</v>
      </c>
      <c r="H5" s="240"/>
      <c r="I5" s="33" t="s">
        <v>52</v>
      </c>
      <c r="J5" s="236">
        <v>3.6000000000000004E-2</v>
      </c>
      <c r="K5" s="240"/>
      <c r="L5" s="282"/>
      <c r="M5" s="33" t="s">
        <v>40</v>
      </c>
      <c r="N5" s="236">
        <v>0.1</v>
      </c>
      <c r="O5" s="240"/>
      <c r="P5" s="33" t="s">
        <v>59</v>
      </c>
      <c r="Q5" s="236">
        <v>4.4999999999999998E-2</v>
      </c>
      <c r="R5" s="240"/>
      <c r="S5" s="33" t="s">
        <v>53</v>
      </c>
      <c r="T5" s="236">
        <v>2.6999999999999996E-2</v>
      </c>
      <c r="U5" s="240"/>
      <c r="V5" s="282"/>
      <c r="W5" s="33" t="s">
        <v>43</v>
      </c>
      <c r="X5" s="236">
        <v>0.1</v>
      </c>
      <c r="Y5" s="240"/>
      <c r="Z5" s="33" t="s">
        <v>86</v>
      </c>
      <c r="AA5" s="236">
        <v>8.3999999999999991E-2</v>
      </c>
      <c r="AB5" s="240"/>
      <c r="AC5" s="49" t="s">
        <v>19</v>
      </c>
      <c r="AD5" s="236">
        <v>1.2E-2</v>
      </c>
    </row>
    <row r="6" spans="1:30" x14ac:dyDescent="0.3">
      <c r="A6" s="238"/>
      <c r="B6" s="282"/>
      <c r="C6" s="33" t="s">
        <v>6</v>
      </c>
      <c r="D6" s="236">
        <v>9.7000000000000003E-2</v>
      </c>
      <c r="E6" s="240"/>
      <c r="F6" s="33" t="s">
        <v>47</v>
      </c>
      <c r="G6" s="236">
        <v>0.08</v>
      </c>
      <c r="H6" s="240"/>
      <c r="I6" s="33" t="s">
        <v>53</v>
      </c>
      <c r="J6" s="236">
        <v>2.9999999999999995E-2</v>
      </c>
      <c r="K6" s="240"/>
      <c r="L6" s="282"/>
      <c r="M6" s="33" t="s">
        <v>41</v>
      </c>
      <c r="N6" s="236">
        <v>0.09</v>
      </c>
      <c r="O6" s="240"/>
      <c r="P6" s="33" t="s">
        <v>92</v>
      </c>
      <c r="Q6" s="236">
        <v>3.6000000000000004E-2</v>
      </c>
      <c r="R6" s="240"/>
      <c r="S6" s="33" t="s">
        <v>10</v>
      </c>
      <c r="T6" s="236">
        <v>2.6999999999999996E-2</v>
      </c>
      <c r="U6" s="240"/>
      <c r="V6" s="282"/>
      <c r="W6" s="33" t="s">
        <v>44</v>
      </c>
      <c r="X6" s="236">
        <v>0.09</v>
      </c>
      <c r="Y6" s="240"/>
      <c r="Z6" s="33" t="s">
        <v>10</v>
      </c>
      <c r="AA6" s="236">
        <v>8.1000000000000003E-2</v>
      </c>
      <c r="AB6" s="240"/>
      <c r="AC6" s="51" t="s">
        <v>87</v>
      </c>
      <c r="AD6" s="236">
        <v>3.3198999999999999E-2</v>
      </c>
    </row>
    <row r="7" spans="1:30" x14ac:dyDescent="0.3">
      <c r="A7" s="238"/>
      <c r="B7" s="282"/>
      <c r="C7" s="33" t="s">
        <v>40</v>
      </c>
      <c r="D7" s="236">
        <v>9.0999999999999998E-2</v>
      </c>
      <c r="E7" s="240"/>
      <c r="F7" s="33" t="s">
        <v>48</v>
      </c>
      <c r="G7" s="236">
        <v>7.5999999999999998E-2</v>
      </c>
      <c r="H7" s="240"/>
      <c r="I7" s="49" t="s">
        <v>12</v>
      </c>
      <c r="J7" s="236">
        <v>2.0000000000000004E-2</v>
      </c>
      <c r="K7" s="240"/>
      <c r="L7" s="282"/>
      <c r="M7" s="33" t="s">
        <v>43</v>
      </c>
      <c r="N7" s="236">
        <v>0.09</v>
      </c>
      <c r="O7" s="240"/>
      <c r="P7" s="33" t="s">
        <v>60</v>
      </c>
      <c r="Q7" s="236">
        <v>3.6000000000000004E-2</v>
      </c>
      <c r="R7" s="240"/>
      <c r="S7" s="49" t="s">
        <v>14</v>
      </c>
      <c r="T7" s="236">
        <v>1.8000000000000002E-2</v>
      </c>
      <c r="U7" s="240"/>
      <c r="V7" s="282"/>
      <c r="W7" s="33" t="s">
        <v>8</v>
      </c>
      <c r="X7" s="236">
        <v>0.09</v>
      </c>
      <c r="Y7" s="240"/>
      <c r="Z7" s="49" t="s">
        <v>19</v>
      </c>
      <c r="AA7" s="236">
        <v>3.7000000000000005E-2</v>
      </c>
      <c r="AB7" s="240"/>
      <c r="AC7" s="40" t="s">
        <v>359</v>
      </c>
      <c r="AD7" s="236">
        <v>1.7999999999999999E-2</v>
      </c>
    </row>
    <row r="8" spans="1:30" x14ac:dyDescent="0.3">
      <c r="A8" s="238"/>
      <c r="B8" s="282"/>
      <c r="C8" s="33" t="s">
        <v>41</v>
      </c>
      <c r="D8" s="236">
        <v>7.3000000000000009E-2</v>
      </c>
      <c r="E8" s="240"/>
      <c r="F8" s="33" t="s">
        <v>49</v>
      </c>
      <c r="G8" s="236">
        <v>5.4000000000000006E-2</v>
      </c>
      <c r="H8" s="240"/>
      <c r="I8" s="53" t="s">
        <v>64</v>
      </c>
      <c r="J8" s="236">
        <v>1.9000000000000003E-2</v>
      </c>
      <c r="K8" s="240"/>
      <c r="L8" s="282"/>
      <c r="M8" s="33" t="s">
        <v>44</v>
      </c>
      <c r="N8" s="236">
        <v>5.9999999999999991E-2</v>
      </c>
      <c r="O8" s="240"/>
      <c r="P8" s="33" t="s">
        <v>61</v>
      </c>
      <c r="Q8" s="236">
        <v>2.6999999999999996E-2</v>
      </c>
      <c r="R8" s="240"/>
      <c r="S8" s="51" t="s">
        <v>93</v>
      </c>
      <c r="T8" s="236">
        <v>2.0000000000000004E-2</v>
      </c>
      <c r="U8" s="240"/>
      <c r="V8" s="282"/>
      <c r="W8" s="33" t="s">
        <v>48</v>
      </c>
      <c r="X8" s="236">
        <v>5.9999999999999991E-2</v>
      </c>
      <c r="Y8" s="240"/>
      <c r="Z8" s="40" t="s">
        <v>359</v>
      </c>
      <c r="AA8" s="236">
        <v>1.9763999999999997E-2</v>
      </c>
      <c r="AB8" s="240"/>
      <c r="AC8" s="41" t="s">
        <v>113</v>
      </c>
      <c r="AD8" s="236">
        <v>1.7999999999999999E-2</v>
      </c>
    </row>
    <row r="9" spans="1:30" x14ac:dyDescent="0.3">
      <c r="A9" s="238"/>
      <c r="B9" s="282"/>
      <c r="C9" s="33" t="s">
        <v>42</v>
      </c>
      <c r="D9" s="236">
        <v>2.7E-2</v>
      </c>
      <c r="E9" s="240"/>
      <c r="F9" s="33" t="s">
        <v>9</v>
      </c>
      <c r="G9" s="236">
        <v>2.3999999999999997E-2</v>
      </c>
      <c r="H9" s="240"/>
      <c r="I9" s="40" t="s">
        <v>357</v>
      </c>
      <c r="J9" s="236">
        <v>1.8000000000000002E-2</v>
      </c>
      <c r="K9" s="240"/>
      <c r="L9" s="282"/>
      <c r="M9" s="33" t="s">
        <v>8</v>
      </c>
      <c r="N9" s="236">
        <v>5.9999999999999991E-2</v>
      </c>
      <c r="O9" s="240"/>
      <c r="P9" s="33" t="s">
        <v>85</v>
      </c>
      <c r="Q9" s="236">
        <v>3.6999999999999998E-2</v>
      </c>
      <c r="R9" s="240"/>
      <c r="S9" s="40" t="s">
        <v>359</v>
      </c>
      <c r="T9" s="236">
        <v>2.6999999999999996E-2</v>
      </c>
      <c r="U9" s="240"/>
      <c r="V9" s="282"/>
      <c r="W9" s="33" t="s">
        <v>9</v>
      </c>
      <c r="X9" s="236">
        <v>5.9999999999999991E-2</v>
      </c>
      <c r="Y9" s="240"/>
      <c r="Z9" s="44" t="s">
        <v>112</v>
      </c>
      <c r="AA9" s="236">
        <v>1.7999999999999999E-2</v>
      </c>
      <c r="AB9" s="240"/>
      <c r="AC9" s="30" t="s">
        <v>75</v>
      </c>
      <c r="AD9" s="236">
        <v>1.7999999999999999E-2</v>
      </c>
    </row>
    <row r="10" spans="1:30" x14ac:dyDescent="0.3">
      <c r="A10" s="238"/>
      <c r="B10" s="282"/>
      <c r="C10" s="33" t="s">
        <v>43</v>
      </c>
      <c r="D10" s="236">
        <v>9.0000000000000011E-3</v>
      </c>
      <c r="E10" s="240"/>
      <c r="F10" s="52" t="s">
        <v>12</v>
      </c>
      <c r="G10" s="236">
        <v>1.4E-2</v>
      </c>
      <c r="H10" s="240"/>
      <c r="I10" s="40" t="s">
        <v>358</v>
      </c>
      <c r="J10" s="236">
        <v>4.0000000000000008E-2</v>
      </c>
      <c r="K10" s="240"/>
      <c r="L10" s="282"/>
      <c r="M10" s="48" t="s">
        <v>13</v>
      </c>
      <c r="N10" s="236">
        <v>1.0000000000000002E-2</v>
      </c>
      <c r="O10" s="240"/>
      <c r="P10" s="49" t="s">
        <v>14</v>
      </c>
      <c r="Q10" s="236">
        <v>2.0000000000000004E-2</v>
      </c>
      <c r="R10" s="240"/>
      <c r="S10" s="41" t="s">
        <v>74</v>
      </c>
      <c r="T10" s="236">
        <v>2.0000000000000004E-2</v>
      </c>
      <c r="U10" s="240"/>
      <c r="V10" s="282"/>
      <c r="W10" s="48" t="s">
        <v>18</v>
      </c>
      <c r="X10" s="236">
        <v>1.0000000000000002E-2</v>
      </c>
      <c r="Y10" s="240"/>
      <c r="Z10" s="28" t="s">
        <v>75</v>
      </c>
      <c r="AA10" s="236">
        <v>1.7999999999999999E-2</v>
      </c>
      <c r="AB10" s="240"/>
      <c r="AC10" s="30" t="s">
        <v>58</v>
      </c>
      <c r="AD10" s="236">
        <v>1.7999999999999999E-2</v>
      </c>
    </row>
    <row r="11" spans="1:30" x14ac:dyDescent="0.3">
      <c r="A11" s="238"/>
      <c r="B11" s="282"/>
      <c r="C11" s="33" t="s">
        <v>44</v>
      </c>
      <c r="D11" s="236">
        <v>8.0000000000000002E-3</v>
      </c>
      <c r="E11" s="240"/>
      <c r="F11" s="40" t="s">
        <v>355</v>
      </c>
      <c r="G11" s="236">
        <v>2.0000000000000004E-2</v>
      </c>
      <c r="H11" s="240"/>
      <c r="I11" s="45" t="s">
        <v>20</v>
      </c>
      <c r="J11" s="236">
        <v>0.05</v>
      </c>
      <c r="K11" s="240"/>
      <c r="L11" s="282"/>
      <c r="M11" s="40" t="s">
        <v>355</v>
      </c>
      <c r="N11" s="236">
        <v>1.0000000000000002E-2</v>
      </c>
      <c r="O11" s="240"/>
      <c r="P11" s="40" t="s">
        <v>358</v>
      </c>
      <c r="Q11" s="236">
        <v>2.6999999999999996E-2</v>
      </c>
      <c r="R11" s="240"/>
      <c r="S11" s="26" t="s">
        <v>57</v>
      </c>
      <c r="T11" s="236">
        <v>3.6999999999999998E-2</v>
      </c>
      <c r="U11" s="240"/>
      <c r="V11" s="282"/>
      <c r="W11" s="40" t="s">
        <v>357</v>
      </c>
      <c r="X11" s="236">
        <v>1.0000000000000002E-2</v>
      </c>
      <c r="Y11" s="240"/>
      <c r="Z11" s="30" t="s">
        <v>58</v>
      </c>
      <c r="AA11" s="236">
        <v>2.8000000000000001E-2</v>
      </c>
      <c r="AB11" s="240"/>
      <c r="AC11" s="26" t="s">
        <v>88</v>
      </c>
      <c r="AD11" s="236">
        <v>4.8000000000000001E-2</v>
      </c>
    </row>
    <row r="12" spans="1:30" x14ac:dyDescent="0.3">
      <c r="A12" s="238"/>
      <c r="B12" s="282"/>
      <c r="C12" s="33" t="s">
        <v>8</v>
      </c>
      <c r="D12" s="236">
        <v>4.0000000000000001E-3</v>
      </c>
      <c r="E12" s="240"/>
      <c r="F12" s="40" t="s">
        <v>358</v>
      </c>
      <c r="G12" s="236">
        <v>2.8000000000000001E-2</v>
      </c>
      <c r="H12" s="240"/>
      <c r="I12" s="26" t="s">
        <v>67</v>
      </c>
      <c r="J12" s="236">
        <v>0.05</v>
      </c>
      <c r="K12" s="240"/>
      <c r="L12" s="282"/>
      <c r="M12" s="40" t="s">
        <v>358</v>
      </c>
      <c r="N12" s="236">
        <v>2.0000000000000004E-2</v>
      </c>
      <c r="O12" s="240"/>
      <c r="P12" s="44" t="s">
        <v>20</v>
      </c>
      <c r="Q12" s="236">
        <v>1.0000000000000002E-2</v>
      </c>
      <c r="R12" s="240"/>
      <c r="S12" s="26" t="s">
        <v>58</v>
      </c>
      <c r="T12" s="236">
        <v>3.6999999999999998E-2</v>
      </c>
      <c r="U12" s="240"/>
      <c r="V12" s="282"/>
      <c r="W12" s="40" t="s">
        <v>358</v>
      </c>
      <c r="X12" s="236">
        <v>2.0000000000000004E-2</v>
      </c>
      <c r="Y12" s="240"/>
      <c r="Z12" s="26" t="s">
        <v>88</v>
      </c>
      <c r="AA12" s="236">
        <v>5.8000000000000003E-2</v>
      </c>
      <c r="AB12" s="240"/>
      <c r="AC12" s="27" t="s">
        <v>81</v>
      </c>
      <c r="AD12" s="236">
        <v>7.8E-2</v>
      </c>
    </row>
    <row r="13" spans="1:30" x14ac:dyDescent="0.3">
      <c r="A13" s="238"/>
      <c r="B13" s="282"/>
      <c r="C13" s="48" t="s">
        <v>11</v>
      </c>
      <c r="D13" s="236">
        <v>1E-3</v>
      </c>
      <c r="E13" s="240"/>
      <c r="F13" s="24" t="s">
        <v>45</v>
      </c>
      <c r="G13" s="236">
        <v>2.2000000000000002E-2</v>
      </c>
      <c r="H13" s="240"/>
      <c r="I13" s="33" t="s">
        <v>21</v>
      </c>
      <c r="J13" s="236">
        <v>1.8395999999999999E-2</v>
      </c>
      <c r="K13" s="240"/>
      <c r="L13" s="282"/>
      <c r="M13" s="23" t="s">
        <v>45</v>
      </c>
      <c r="N13" s="236">
        <v>1.0000000000000002E-2</v>
      </c>
      <c r="O13" s="240"/>
      <c r="P13" s="24" t="s">
        <v>57</v>
      </c>
      <c r="Q13" s="236">
        <v>2.3000000000000003E-2</v>
      </c>
      <c r="R13" s="240"/>
      <c r="S13" s="34" t="s">
        <v>94</v>
      </c>
      <c r="T13" s="236">
        <v>5.0999999999999997E-2</v>
      </c>
      <c r="U13" s="240"/>
      <c r="V13" s="282"/>
      <c r="W13" s="23" t="s">
        <v>57</v>
      </c>
      <c r="X13" s="236">
        <v>5.000000000000001E-3</v>
      </c>
      <c r="Y13" s="240"/>
      <c r="Z13" s="37" t="s">
        <v>78</v>
      </c>
      <c r="AA13" s="236">
        <v>0.03</v>
      </c>
      <c r="AB13" s="240"/>
      <c r="AC13" s="33" t="s">
        <v>78</v>
      </c>
      <c r="AD13" s="236">
        <v>1.7999999999999999E-2</v>
      </c>
    </row>
    <row r="14" spans="1:30" x14ac:dyDescent="0.3">
      <c r="A14" s="238"/>
      <c r="B14" s="282"/>
      <c r="C14" s="40" t="s">
        <v>356</v>
      </c>
      <c r="D14" s="236">
        <v>1.0000000000000002E-2</v>
      </c>
      <c r="E14" s="240"/>
      <c r="F14" s="33" t="s">
        <v>21</v>
      </c>
      <c r="G14" s="236">
        <v>3.2000000000000001E-2</v>
      </c>
      <c r="H14" s="240"/>
      <c r="I14" s="37" t="s">
        <v>62</v>
      </c>
      <c r="J14" s="236">
        <v>2.1000000000000001E-2</v>
      </c>
      <c r="K14" s="240"/>
      <c r="L14" s="282"/>
      <c r="M14" s="33" t="s">
        <v>78</v>
      </c>
      <c r="N14" s="236">
        <v>2.9999999999999995E-2</v>
      </c>
      <c r="O14" s="240"/>
      <c r="P14" s="26" t="s">
        <v>58</v>
      </c>
      <c r="Q14" s="236">
        <v>2.3000000000000003E-2</v>
      </c>
      <c r="R14" s="240"/>
      <c r="S14" s="36" t="s">
        <v>95</v>
      </c>
      <c r="T14" s="236">
        <v>2.4E-2</v>
      </c>
      <c r="U14" s="240"/>
      <c r="V14" s="282"/>
      <c r="W14" s="23" t="s">
        <v>76</v>
      </c>
      <c r="X14" s="236">
        <v>5.000000000000001E-3</v>
      </c>
      <c r="Y14" s="240"/>
      <c r="Z14" s="37" t="s">
        <v>79</v>
      </c>
      <c r="AA14" s="236">
        <v>0.104</v>
      </c>
      <c r="AB14" s="240"/>
      <c r="AC14" s="34" t="s">
        <v>89</v>
      </c>
      <c r="AD14" s="236">
        <v>7.6000000000000012E-2</v>
      </c>
    </row>
    <row r="15" spans="1:30" x14ac:dyDescent="0.3">
      <c r="A15" s="238"/>
      <c r="B15" s="282"/>
      <c r="C15" s="40" t="s">
        <v>358</v>
      </c>
      <c r="D15" s="236">
        <v>4.0000000000000001E-3</v>
      </c>
      <c r="E15" s="240"/>
      <c r="F15" s="37" t="s">
        <v>62</v>
      </c>
      <c r="G15" s="236">
        <v>1.7999999999999999E-2</v>
      </c>
      <c r="H15" s="240"/>
      <c r="I15" s="36" t="s">
        <v>63</v>
      </c>
      <c r="J15" s="236">
        <v>3.0999999999999996E-2</v>
      </c>
      <c r="K15" s="240"/>
      <c r="L15" s="282"/>
      <c r="M15" s="48" t="s">
        <v>96</v>
      </c>
      <c r="N15" s="236">
        <v>1.0000000000000002E-2</v>
      </c>
      <c r="O15" s="240"/>
      <c r="P15" s="37" t="s">
        <v>94</v>
      </c>
      <c r="Q15" s="236">
        <v>7.3997000000000007E-2</v>
      </c>
      <c r="R15" s="240"/>
      <c r="S15" s="51" t="s">
        <v>90</v>
      </c>
      <c r="T15" s="236">
        <v>8.1827999999999998E-2</v>
      </c>
      <c r="U15" s="240"/>
      <c r="V15" s="282"/>
      <c r="W15" s="33" t="s">
        <v>78</v>
      </c>
      <c r="X15" s="236">
        <v>0.05</v>
      </c>
      <c r="Y15" s="240"/>
      <c r="Z15" s="52" t="s">
        <v>97</v>
      </c>
      <c r="AA15" s="236">
        <v>1.8000000000000002E-2</v>
      </c>
      <c r="AB15" s="240"/>
      <c r="AC15" s="36" t="s">
        <v>80</v>
      </c>
      <c r="AD15" s="236">
        <v>1.7999999999999999E-2</v>
      </c>
    </row>
    <row r="16" spans="1:30" x14ac:dyDescent="0.3">
      <c r="A16" s="238"/>
      <c r="B16" s="282"/>
      <c r="C16" s="33" t="s">
        <v>21</v>
      </c>
      <c r="D16" s="236">
        <v>1.7000000000000001E-2</v>
      </c>
      <c r="E16" s="240"/>
      <c r="F16" s="48" t="s">
        <v>69</v>
      </c>
      <c r="G16" s="236">
        <v>2.3999999999999997E-2</v>
      </c>
      <c r="H16" s="240"/>
      <c r="I16" s="49" t="s">
        <v>56</v>
      </c>
      <c r="J16" s="236">
        <v>2.9999999999999995E-2</v>
      </c>
      <c r="K16" s="240"/>
      <c r="L16" s="282"/>
      <c r="M16" s="33" t="s">
        <v>50</v>
      </c>
      <c r="N16" s="236">
        <v>0.09</v>
      </c>
      <c r="O16" s="240"/>
      <c r="P16" s="52" t="s">
        <v>97</v>
      </c>
      <c r="Q16" s="236">
        <v>9.961600000000001E-2</v>
      </c>
      <c r="R16" s="240"/>
      <c r="S16" s="41" t="s">
        <v>16</v>
      </c>
      <c r="T16" s="236">
        <v>8.0999999999999996E-3</v>
      </c>
      <c r="U16" s="240"/>
      <c r="V16" s="282"/>
      <c r="W16" s="48" t="s">
        <v>70</v>
      </c>
      <c r="X16" s="236">
        <v>1.0000000000000002E-2</v>
      </c>
      <c r="Y16" s="240"/>
      <c r="Z16" s="44" t="s">
        <v>16</v>
      </c>
      <c r="AA16" s="236">
        <v>1.0000000000000002E-2</v>
      </c>
      <c r="AB16" s="240"/>
      <c r="AC16" s="51" t="s">
        <v>90</v>
      </c>
      <c r="AD16" s="236">
        <v>3.0956999999999998E-2</v>
      </c>
    </row>
    <row r="17" spans="1:30" x14ac:dyDescent="0.3">
      <c r="A17" s="238"/>
      <c r="B17" s="282"/>
      <c r="C17" s="48" t="s">
        <v>22</v>
      </c>
      <c r="D17" s="236">
        <v>1.0000000000000002E-2</v>
      </c>
      <c r="E17" s="240"/>
      <c r="F17" s="52" t="s">
        <v>56</v>
      </c>
      <c r="G17" s="236">
        <v>1.4E-2</v>
      </c>
      <c r="H17" s="240"/>
      <c r="I17" s="41" t="s">
        <v>15</v>
      </c>
      <c r="J17" s="236">
        <v>2.1000000000000001E-2</v>
      </c>
      <c r="K17" s="240"/>
      <c r="L17" s="282"/>
      <c r="M17" s="33" t="s">
        <v>51</v>
      </c>
      <c r="N17" s="236">
        <v>2.0000000000000004E-2</v>
      </c>
      <c r="O17" s="240"/>
      <c r="P17" s="44" t="s">
        <v>16</v>
      </c>
      <c r="Q17" s="236">
        <v>1.0000000000000002E-2</v>
      </c>
      <c r="R17" s="240"/>
      <c r="S17" s="43" t="s">
        <v>98</v>
      </c>
      <c r="T17" s="236">
        <v>8.9999999999999998E-4</v>
      </c>
      <c r="U17" s="240"/>
      <c r="V17" s="282"/>
      <c r="W17" s="33" t="s">
        <v>50</v>
      </c>
      <c r="X17" s="236">
        <v>0.09</v>
      </c>
      <c r="Y17" s="240"/>
      <c r="Z17" s="33" t="s">
        <v>73</v>
      </c>
      <c r="AA17" s="236">
        <v>5.3831999999999991E-2</v>
      </c>
      <c r="AB17" s="240"/>
      <c r="AC17" s="41" t="s">
        <v>16</v>
      </c>
      <c r="AD17" s="236">
        <v>1.6199999999999999E-2</v>
      </c>
    </row>
    <row r="18" spans="1:30" x14ac:dyDescent="0.3">
      <c r="A18" s="238"/>
      <c r="B18" s="282"/>
      <c r="C18" s="33" t="s">
        <v>50</v>
      </c>
      <c r="D18" s="236">
        <v>0.1</v>
      </c>
      <c r="E18" s="240"/>
      <c r="F18" s="26" t="s">
        <v>23</v>
      </c>
      <c r="G18" s="236">
        <v>1.0000000000000002E-2</v>
      </c>
      <c r="H18" s="240"/>
      <c r="I18" s="26" t="s">
        <v>23</v>
      </c>
      <c r="J18" s="236">
        <v>1.0000000000000002E-2</v>
      </c>
      <c r="K18" s="240"/>
      <c r="L18" s="282"/>
      <c r="M18" s="48" t="s">
        <v>24</v>
      </c>
      <c r="N18" s="236">
        <v>2.9999999999999995E-2</v>
      </c>
      <c r="O18" s="240"/>
      <c r="P18" s="23" t="s">
        <v>99</v>
      </c>
      <c r="Q18" s="236">
        <v>1.8000000000000002E-2</v>
      </c>
      <c r="R18" s="240"/>
      <c r="S18" s="41" t="s">
        <v>238</v>
      </c>
      <c r="T18" s="236">
        <v>1E-3</v>
      </c>
      <c r="U18" s="240"/>
      <c r="V18" s="282"/>
      <c r="W18" s="33" t="s">
        <v>73</v>
      </c>
      <c r="X18" s="236">
        <v>2.0000000000000004E-2</v>
      </c>
      <c r="Y18" s="240"/>
      <c r="Z18" s="48" t="s">
        <v>77</v>
      </c>
      <c r="AA18" s="236">
        <v>7.1319999999999995E-2</v>
      </c>
      <c r="AB18" s="240"/>
      <c r="AC18" s="43" t="s">
        <v>98</v>
      </c>
      <c r="AD18" s="236">
        <v>1.8E-3</v>
      </c>
    </row>
    <row r="19" spans="1:30" x14ac:dyDescent="0.3">
      <c r="A19" s="238"/>
      <c r="B19" s="282"/>
      <c r="C19" s="33" t="s">
        <v>51</v>
      </c>
      <c r="D19" s="236">
        <v>4.0000000000000001E-3</v>
      </c>
      <c r="E19" s="240"/>
      <c r="F19" s="33" t="s">
        <v>50</v>
      </c>
      <c r="G19" s="236">
        <v>0.1</v>
      </c>
      <c r="H19" s="240"/>
      <c r="I19" s="33" t="s">
        <v>50</v>
      </c>
      <c r="J19" s="236">
        <v>0.105</v>
      </c>
      <c r="K19" s="240"/>
      <c r="L19" s="282"/>
      <c r="M19" s="48" t="s">
        <v>54</v>
      </c>
      <c r="N19" s="236">
        <v>1.0000000000000002E-2</v>
      </c>
      <c r="O19" s="240"/>
      <c r="P19" s="33" t="s">
        <v>51</v>
      </c>
      <c r="Q19" s="236">
        <v>0.1</v>
      </c>
      <c r="R19" s="240"/>
      <c r="S19" s="23" t="s">
        <v>99</v>
      </c>
      <c r="T19" s="236">
        <v>9.0000000000000011E-3</v>
      </c>
      <c r="U19" s="240"/>
      <c r="V19" s="282"/>
      <c r="W19" s="48" t="s">
        <v>24</v>
      </c>
      <c r="X19" s="236">
        <v>2.9999999999999995E-2</v>
      </c>
      <c r="Y19" s="239"/>
      <c r="Z19" s="24" t="s">
        <v>55</v>
      </c>
      <c r="AA19" s="236">
        <v>1.606E-3</v>
      </c>
      <c r="AB19" s="240"/>
      <c r="AC19" s="33" t="s">
        <v>73</v>
      </c>
      <c r="AD19" s="236">
        <v>5.7239999999999999E-2</v>
      </c>
    </row>
    <row r="20" spans="1:30" x14ac:dyDescent="0.3">
      <c r="A20" s="238"/>
      <c r="B20" s="282"/>
      <c r="C20" s="48" t="s">
        <v>24</v>
      </c>
      <c r="D20" s="236">
        <v>1.6E-2</v>
      </c>
      <c r="E20" s="240"/>
      <c r="F20" s="33" t="s">
        <v>51</v>
      </c>
      <c r="G20" s="236">
        <v>0.03</v>
      </c>
      <c r="H20" s="240"/>
      <c r="I20" s="33" t="s">
        <v>51</v>
      </c>
      <c r="J20" s="236">
        <v>0.10419</v>
      </c>
      <c r="K20" s="240"/>
      <c r="L20" s="282"/>
      <c r="M20" s="40" t="s">
        <v>17</v>
      </c>
      <c r="N20" s="236">
        <v>9.9980000000000013E-2</v>
      </c>
      <c r="O20" s="240"/>
      <c r="P20" s="48" t="s">
        <v>54</v>
      </c>
      <c r="Q20" s="236">
        <v>0.10199999999999999</v>
      </c>
      <c r="R20" s="240"/>
      <c r="S20" s="33" t="s">
        <v>51</v>
      </c>
      <c r="T20" s="236">
        <v>0.11799999999999999</v>
      </c>
      <c r="U20" s="239"/>
      <c r="V20" s="282"/>
      <c r="W20" s="48" t="s">
        <v>77</v>
      </c>
      <c r="X20" s="236">
        <v>1.0000000000000002E-2</v>
      </c>
      <c r="Y20" s="240"/>
      <c r="Z20" s="24" t="s">
        <v>121</v>
      </c>
      <c r="AA20" s="236">
        <v>6.2600000000000004E-4</v>
      </c>
      <c r="AB20" s="240"/>
      <c r="AC20" s="48" t="s">
        <v>77</v>
      </c>
      <c r="AD20" s="236">
        <v>6.0170999999999995E-2</v>
      </c>
    </row>
    <row r="21" spans="1:30" x14ac:dyDescent="0.3">
      <c r="A21" s="238"/>
      <c r="B21" s="282"/>
      <c r="C21" s="40" t="s">
        <v>17</v>
      </c>
      <c r="D21" s="236">
        <v>0.13989699999999999</v>
      </c>
      <c r="E21" s="240"/>
      <c r="F21" s="48" t="s">
        <v>24</v>
      </c>
      <c r="G21" s="236">
        <v>3.4000000000000002E-2</v>
      </c>
      <c r="H21" s="240"/>
      <c r="I21" s="48" t="s">
        <v>24</v>
      </c>
      <c r="J21" s="236">
        <v>0.1</v>
      </c>
      <c r="K21" s="240"/>
      <c r="L21" s="282"/>
      <c r="M21" s="48" t="s">
        <v>229</v>
      </c>
      <c r="N21" s="236">
        <v>1.0000000000000001E-5</v>
      </c>
      <c r="O21" s="240"/>
      <c r="P21" s="24" t="s">
        <v>55</v>
      </c>
      <c r="Q21" s="236">
        <v>6.0599999999999998E-4</v>
      </c>
      <c r="R21" s="240"/>
      <c r="S21" s="48" t="s">
        <v>54</v>
      </c>
      <c r="T21" s="236">
        <v>0.11355899999999999</v>
      </c>
      <c r="U21" s="240"/>
      <c r="V21" s="282"/>
      <c r="W21" s="40" t="s">
        <v>17</v>
      </c>
      <c r="X21" s="236">
        <v>3.9960000000000002E-2</v>
      </c>
      <c r="Y21" s="240"/>
      <c r="Z21" s="37" t="s">
        <v>71</v>
      </c>
      <c r="AA21" s="236">
        <v>2.6999999999999996E-2</v>
      </c>
      <c r="AB21" s="240"/>
      <c r="AC21" s="24" t="s">
        <v>55</v>
      </c>
      <c r="AD21" s="236">
        <v>1.1000000000000001E-2</v>
      </c>
    </row>
    <row r="22" spans="1:30" x14ac:dyDescent="0.3">
      <c r="A22" s="238"/>
      <c r="B22" s="282"/>
      <c r="C22" s="48" t="s">
        <v>230</v>
      </c>
      <c r="D22" s="236">
        <v>1.0300000000000001E-4</v>
      </c>
      <c r="E22" s="240"/>
      <c r="F22" s="40" t="s">
        <v>17</v>
      </c>
      <c r="G22" s="236">
        <v>9.920699999999999E-2</v>
      </c>
      <c r="H22" s="240"/>
      <c r="I22" s="40" t="s">
        <v>17</v>
      </c>
      <c r="J22" s="236">
        <v>5.484E-2</v>
      </c>
      <c r="K22" s="240"/>
      <c r="L22" s="282"/>
      <c r="M22" s="48" t="s">
        <v>232</v>
      </c>
      <c r="N22" s="236">
        <v>1.0000000000000001E-5</v>
      </c>
      <c r="O22" s="240"/>
      <c r="P22" s="24" t="s">
        <v>121</v>
      </c>
      <c r="Q22" s="236">
        <v>1E-4</v>
      </c>
      <c r="R22" s="240"/>
      <c r="S22" s="24" t="s">
        <v>55</v>
      </c>
      <c r="T22" s="236">
        <v>7.7000000000000002E-3</v>
      </c>
      <c r="U22" s="240"/>
      <c r="V22" s="282"/>
      <c r="W22" s="48" t="s">
        <v>229</v>
      </c>
      <c r="X22" s="236">
        <v>1.0000000000000001E-5</v>
      </c>
      <c r="Y22" s="240"/>
      <c r="Z22" s="37" t="s">
        <v>72</v>
      </c>
      <c r="AA22" s="236">
        <v>9.0000000000000011E-3</v>
      </c>
      <c r="AB22" s="240"/>
      <c r="AC22" s="24" t="s">
        <v>121</v>
      </c>
      <c r="AD22" s="236">
        <v>2.66E-3</v>
      </c>
    </row>
    <row r="23" spans="1:30" x14ac:dyDescent="0.3">
      <c r="A23" s="238"/>
      <c r="B23" s="282"/>
      <c r="C23" s="92"/>
      <c r="D23" s="236"/>
      <c r="E23" s="240"/>
      <c r="F23" s="24" t="s">
        <v>55</v>
      </c>
      <c r="G23" s="236">
        <v>3.0000000000000003E-4</v>
      </c>
      <c r="H23" s="240"/>
      <c r="I23" s="24" t="s">
        <v>55</v>
      </c>
      <c r="J23" s="236">
        <v>2.1999999999999997E-3</v>
      </c>
      <c r="K23" s="240"/>
      <c r="L23" s="282"/>
      <c r="M23" s="236"/>
      <c r="N23" s="236"/>
      <c r="O23" s="240"/>
      <c r="P23" s="37" t="s">
        <v>91</v>
      </c>
      <c r="Q23" s="236">
        <v>5.6999999999999995E-2</v>
      </c>
      <c r="R23" s="240"/>
      <c r="S23" s="24" t="s">
        <v>121</v>
      </c>
      <c r="T23" s="236">
        <v>2.3E-3</v>
      </c>
      <c r="U23" s="240"/>
      <c r="V23" s="282"/>
      <c r="W23" s="48" t="s">
        <v>231</v>
      </c>
      <c r="X23" s="236">
        <v>1.0000000000000001E-5</v>
      </c>
      <c r="Y23" s="240"/>
      <c r="Z23" s="48" t="s">
        <v>229</v>
      </c>
      <c r="AA23" s="236">
        <v>1E-4</v>
      </c>
      <c r="AB23" s="240"/>
      <c r="AC23" s="34" t="s">
        <v>91</v>
      </c>
      <c r="AD23" s="236">
        <v>9.0000000000000011E-3</v>
      </c>
    </row>
    <row r="24" spans="1:30" x14ac:dyDescent="0.3">
      <c r="A24" s="238"/>
      <c r="B24" s="282"/>
      <c r="C24" s="92"/>
      <c r="D24" s="92"/>
      <c r="E24" s="240"/>
      <c r="F24" s="24" t="s">
        <v>121</v>
      </c>
      <c r="G24" s="236">
        <v>5.0000000000000002E-5</v>
      </c>
      <c r="H24" s="240"/>
      <c r="I24" s="24" t="s">
        <v>121</v>
      </c>
      <c r="J24" s="236">
        <v>1.06E-3</v>
      </c>
      <c r="K24" s="240"/>
      <c r="L24" s="282"/>
      <c r="M24" s="236"/>
      <c r="N24" s="236"/>
      <c r="O24" s="240"/>
      <c r="P24" s="48" t="s">
        <v>230</v>
      </c>
      <c r="Q24" s="236">
        <v>1E-4</v>
      </c>
      <c r="R24" s="240"/>
      <c r="S24" s="34" t="s">
        <v>91</v>
      </c>
      <c r="T24" s="236">
        <v>4.4999999999999998E-2</v>
      </c>
      <c r="U24" s="239"/>
      <c r="V24" s="282"/>
      <c r="W24" s="48" t="s">
        <v>236</v>
      </c>
      <c r="X24" s="236">
        <v>1.0000000000000001E-5</v>
      </c>
      <c r="Y24" s="239"/>
      <c r="Z24" s="48" t="s">
        <v>231</v>
      </c>
      <c r="AA24" s="236">
        <v>1E-4</v>
      </c>
      <c r="AB24" s="240"/>
      <c r="AC24" s="34" t="s">
        <v>72</v>
      </c>
      <c r="AD24" s="236">
        <v>6.0000000000000001E-3</v>
      </c>
    </row>
    <row r="25" spans="1:30" x14ac:dyDescent="0.3">
      <c r="A25" s="238"/>
      <c r="B25" s="282"/>
      <c r="C25" s="92"/>
      <c r="D25" s="92"/>
      <c r="E25" s="240"/>
      <c r="F25" s="48" t="s">
        <v>229</v>
      </c>
      <c r="G25" s="236">
        <v>1E-4</v>
      </c>
      <c r="H25" s="240"/>
      <c r="I25" s="48" t="s">
        <v>229</v>
      </c>
      <c r="J25" s="236">
        <v>1E-3</v>
      </c>
      <c r="K25" s="240"/>
      <c r="L25" s="282"/>
      <c r="M25" s="236"/>
      <c r="N25" s="236"/>
      <c r="O25" s="240"/>
      <c r="P25" s="48" t="s">
        <v>232</v>
      </c>
      <c r="Q25" s="236">
        <v>1E-4</v>
      </c>
      <c r="R25" s="240"/>
      <c r="S25" s="36" t="s">
        <v>100</v>
      </c>
      <c r="T25" s="236">
        <v>4.4999999999999998E-2</v>
      </c>
      <c r="U25" s="239"/>
      <c r="V25" s="282"/>
      <c r="W25" s="48" t="s">
        <v>237</v>
      </c>
      <c r="X25" s="236">
        <v>1.0000000000000001E-5</v>
      </c>
      <c r="Y25" s="239"/>
      <c r="Z25" s="48" t="s">
        <v>236</v>
      </c>
      <c r="AA25" s="236">
        <v>1E-4</v>
      </c>
      <c r="AB25" s="240"/>
      <c r="AC25" s="48" t="s">
        <v>229</v>
      </c>
      <c r="AD25" s="236">
        <v>1E-3</v>
      </c>
    </row>
    <row r="26" spans="1:30" x14ac:dyDescent="0.3">
      <c r="A26" s="238"/>
      <c r="B26" s="282"/>
      <c r="C26" s="92"/>
      <c r="D26" s="236"/>
      <c r="E26" s="240"/>
      <c r="F26" s="237" t="s">
        <v>125</v>
      </c>
      <c r="G26" s="236">
        <v>3.0000000000000001E-5</v>
      </c>
      <c r="H26" s="240"/>
      <c r="I26" s="237" t="s">
        <v>126</v>
      </c>
      <c r="J26" s="236">
        <v>3.0000000000000001E-5</v>
      </c>
      <c r="K26" s="240"/>
      <c r="L26" s="282"/>
      <c r="M26" s="236"/>
      <c r="N26" s="236"/>
      <c r="O26" s="240"/>
      <c r="P26" s="237" t="s">
        <v>127</v>
      </c>
      <c r="Q26" s="236">
        <v>3.6000000000000001E-5</v>
      </c>
      <c r="R26" s="240"/>
      <c r="S26" s="48" t="s">
        <v>229</v>
      </c>
      <c r="T26" s="236">
        <v>1E-3</v>
      </c>
      <c r="U26" s="239"/>
      <c r="V26" s="282"/>
      <c r="W26" s="92"/>
      <c r="X26" s="92"/>
      <c r="Y26" s="239"/>
      <c r="Z26" s="48" t="s">
        <v>237</v>
      </c>
      <c r="AA26" s="236">
        <v>1E-4</v>
      </c>
      <c r="AB26" s="240"/>
      <c r="AC26" s="48" t="s">
        <v>231</v>
      </c>
      <c r="AD26" s="236">
        <v>1E-3</v>
      </c>
    </row>
    <row r="27" spans="1:30" x14ac:dyDescent="0.3">
      <c r="A27" s="238"/>
      <c r="B27" s="282"/>
      <c r="C27" s="92"/>
      <c r="D27" s="236"/>
      <c r="E27" s="240"/>
      <c r="F27" s="237" t="s">
        <v>118</v>
      </c>
      <c r="G27" s="236">
        <v>1.5E-5</v>
      </c>
      <c r="H27" s="240"/>
      <c r="I27" s="237" t="s">
        <v>228</v>
      </c>
      <c r="J27" s="236">
        <v>6.0000000000000002E-6</v>
      </c>
      <c r="K27" s="240"/>
      <c r="L27" s="282"/>
      <c r="M27" s="236"/>
      <c r="N27" s="236"/>
      <c r="O27" s="240"/>
      <c r="P27" s="237" t="s">
        <v>122</v>
      </c>
      <c r="Q27" s="236">
        <v>6.7000000000000002E-5</v>
      </c>
      <c r="R27" s="240"/>
      <c r="S27" s="48" t="s">
        <v>231</v>
      </c>
      <c r="T27" s="236">
        <v>1E-3</v>
      </c>
      <c r="U27" s="240"/>
      <c r="V27" s="282"/>
      <c r="W27" s="236"/>
      <c r="X27" s="236"/>
      <c r="Y27" s="240"/>
      <c r="Z27" s="237" t="s">
        <v>122</v>
      </c>
      <c r="AA27" s="236">
        <v>1.2E-4</v>
      </c>
      <c r="AB27" s="240"/>
      <c r="AC27" s="48" t="s">
        <v>236</v>
      </c>
      <c r="AD27" s="236">
        <v>1E-3</v>
      </c>
    </row>
    <row r="28" spans="1:30" x14ac:dyDescent="0.3">
      <c r="A28" s="238"/>
      <c r="B28" s="282"/>
      <c r="C28" s="236"/>
      <c r="D28" s="236"/>
      <c r="E28" s="240"/>
      <c r="F28" s="237" t="s">
        <v>122</v>
      </c>
      <c r="G28" s="236">
        <v>1.3000000000000002E-4</v>
      </c>
      <c r="H28" s="240"/>
      <c r="I28" s="237" t="s">
        <v>122</v>
      </c>
      <c r="J28" s="236">
        <v>5.7200000000000003E-4</v>
      </c>
      <c r="K28" s="240"/>
      <c r="L28" s="282"/>
      <c r="M28" s="236"/>
      <c r="N28" s="236"/>
      <c r="O28" s="240"/>
      <c r="P28" s="237" t="s">
        <v>140</v>
      </c>
      <c r="Q28" s="236">
        <v>1.0000000000000002E-6</v>
      </c>
      <c r="R28" s="240"/>
      <c r="S28" s="237" t="s">
        <v>118</v>
      </c>
      <c r="T28" s="236">
        <v>9.0000000000000006E-5</v>
      </c>
      <c r="U28" s="240"/>
      <c r="V28" s="282"/>
      <c r="W28" s="236"/>
      <c r="X28" s="236"/>
      <c r="Y28" s="240"/>
      <c r="Z28" s="237" t="s">
        <v>116</v>
      </c>
      <c r="AA28" s="236">
        <v>1.44E-4</v>
      </c>
      <c r="AB28" s="240"/>
      <c r="AC28" s="48" t="s">
        <v>237</v>
      </c>
      <c r="AD28" s="236">
        <v>1E-3</v>
      </c>
    </row>
    <row r="29" spans="1:30" x14ac:dyDescent="0.3">
      <c r="A29" s="238"/>
      <c r="B29" s="282"/>
      <c r="C29" s="92"/>
      <c r="D29" s="236"/>
      <c r="E29" s="240"/>
      <c r="F29" s="237" t="s">
        <v>116</v>
      </c>
      <c r="G29" s="236">
        <v>1.1E-4</v>
      </c>
      <c r="H29" s="240"/>
      <c r="I29" s="237" t="s">
        <v>140</v>
      </c>
      <c r="J29" s="236">
        <v>1.0000000000000001E-5</v>
      </c>
      <c r="K29" s="240"/>
      <c r="L29" s="282"/>
      <c r="M29" s="236"/>
      <c r="N29" s="236"/>
      <c r="O29" s="240"/>
      <c r="P29" s="237" t="s">
        <v>141</v>
      </c>
      <c r="Q29" s="236">
        <v>6.0999999999999999E-5</v>
      </c>
      <c r="R29" s="240"/>
      <c r="S29" s="237" t="s">
        <v>122</v>
      </c>
      <c r="T29" s="236">
        <v>6.4999999999999997E-4</v>
      </c>
      <c r="U29" s="240"/>
      <c r="V29" s="282"/>
      <c r="W29" s="236"/>
      <c r="X29" s="236"/>
      <c r="Y29" s="240"/>
      <c r="Z29" s="237" t="s">
        <v>214</v>
      </c>
      <c r="AA29" s="236">
        <v>1.0000000000000001E-5</v>
      </c>
      <c r="AB29" s="240"/>
      <c r="AC29" s="237" t="s">
        <v>122</v>
      </c>
      <c r="AD29" s="236">
        <v>2.4000000000000001E-4</v>
      </c>
    </row>
    <row r="30" spans="1:30" x14ac:dyDescent="0.3">
      <c r="A30" s="238"/>
      <c r="B30" s="282"/>
      <c r="C30" s="92"/>
      <c r="D30" s="236"/>
      <c r="E30" s="240"/>
      <c r="F30" s="237" t="s">
        <v>224</v>
      </c>
      <c r="G30" s="236">
        <v>3.5000000000000004E-5</v>
      </c>
      <c r="H30" s="240"/>
      <c r="I30" s="237" t="s">
        <v>116</v>
      </c>
      <c r="J30" s="236">
        <v>4.6000000000000001E-4</v>
      </c>
      <c r="K30" s="240"/>
      <c r="L30" s="282"/>
      <c r="M30" s="236"/>
      <c r="N30" s="236"/>
      <c r="O30" s="240"/>
      <c r="P30" s="237" t="s">
        <v>348</v>
      </c>
      <c r="Q30" s="236">
        <v>9.0000000000000006E-5</v>
      </c>
      <c r="R30" s="240"/>
      <c r="S30" s="237" t="s">
        <v>140</v>
      </c>
      <c r="T30" s="236">
        <v>1.0000000000000001E-5</v>
      </c>
      <c r="U30" s="239"/>
      <c r="V30" s="282"/>
      <c r="W30" s="236"/>
      <c r="X30" s="236"/>
      <c r="Y30" s="240"/>
      <c r="Z30" s="237" t="s">
        <v>218</v>
      </c>
      <c r="AA30" s="236">
        <v>1.0000000000000001E-5</v>
      </c>
      <c r="AB30" s="240"/>
      <c r="AC30" s="237" t="s">
        <v>116</v>
      </c>
      <c r="AD30" s="236">
        <v>2.4000000000000001E-4</v>
      </c>
    </row>
    <row r="31" spans="1:30" x14ac:dyDescent="0.3">
      <c r="A31" s="238"/>
      <c r="B31" s="282"/>
      <c r="C31" s="92"/>
      <c r="D31" s="236"/>
      <c r="E31" s="240"/>
      <c r="F31" s="237" t="s">
        <v>123</v>
      </c>
      <c r="G31" s="236">
        <v>2.3000000000000003E-5</v>
      </c>
      <c r="H31" s="240"/>
      <c r="I31" s="237" t="s">
        <v>212</v>
      </c>
      <c r="J31" s="236">
        <v>1.0000000000000001E-5</v>
      </c>
      <c r="K31" s="240"/>
      <c r="L31" s="282"/>
      <c r="M31" s="236"/>
      <c r="N31" s="236"/>
      <c r="O31" s="240"/>
      <c r="P31" s="237" t="s">
        <v>116</v>
      </c>
      <c r="Q31" s="236">
        <v>1.6000000000000001E-4</v>
      </c>
      <c r="R31" s="240"/>
      <c r="S31" s="237" t="s">
        <v>141</v>
      </c>
      <c r="T31" s="236">
        <v>1.0000000000000002E-6</v>
      </c>
      <c r="U31" s="240"/>
      <c r="V31" s="282"/>
      <c r="W31" s="236"/>
      <c r="X31" s="236"/>
      <c r="Y31" s="240"/>
      <c r="Z31" s="237" t="s">
        <v>216</v>
      </c>
      <c r="AA31" s="236">
        <v>3.0000000000000001E-6</v>
      </c>
      <c r="AB31" s="240"/>
      <c r="AC31" s="237" t="s">
        <v>214</v>
      </c>
      <c r="AD31" s="236">
        <v>4.0000000000000003E-5</v>
      </c>
    </row>
    <row r="32" spans="1:30" x14ac:dyDescent="0.3">
      <c r="A32" s="238"/>
      <c r="B32" s="282"/>
      <c r="C32" s="92"/>
      <c r="D32" s="236"/>
      <c r="E32" s="240"/>
      <c r="F32" s="236"/>
      <c r="G32" s="236"/>
      <c r="H32" s="240"/>
      <c r="I32" s="237" t="s">
        <v>214</v>
      </c>
      <c r="J32" s="236">
        <v>1.0000000000000001E-5</v>
      </c>
      <c r="K32" s="240"/>
      <c r="L32" s="282"/>
      <c r="M32" s="236"/>
      <c r="N32" s="236"/>
      <c r="O32" s="240"/>
      <c r="P32" s="237" t="s">
        <v>212</v>
      </c>
      <c r="Q32" s="236">
        <v>2.0000000000000002E-5</v>
      </c>
      <c r="R32" s="240"/>
      <c r="S32" s="237" t="s">
        <v>142</v>
      </c>
      <c r="T32" s="236">
        <v>1.0000000000000002E-6</v>
      </c>
      <c r="U32" s="240"/>
      <c r="V32" s="282"/>
      <c r="W32" s="236"/>
      <c r="X32" s="236"/>
      <c r="Y32" s="240"/>
      <c r="Z32" s="237" t="s">
        <v>221</v>
      </c>
      <c r="AA32" s="236">
        <v>1.0000000000000002E-6</v>
      </c>
      <c r="AB32" s="240"/>
      <c r="AC32" s="237" t="s">
        <v>218</v>
      </c>
      <c r="AD32" s="236">
        <v>4.0000000000000003E-5</v>
      </c>
    </row>
    <row r="33" spans="1:30" x14ac:dyDescent="0.3">
      <c r="A33" s="238"/>
      <c r="B33" s="282"/>
      <c r="C33" s="236"/>
      <c r="D33" s="236"/>
      <c r="E33" s="240"/>
      <c r="F33" s="236"/>
      <c r="G33" s="236"/>
      <c r="H33" s="240"/>
      <c r="I33" s="237" t="s">
        <v>224</v>
      </c>
      <c r="J33" s="236">
        <v>7.0000000000000007E-5</v>
      </c>
      <c r="K33" s="240"/>
      <c r="L33" s="282"/>
      <c r="M33" s="236"/>
      <c r="N33" s="236"/>
      <c r="O33" s="240"/>
      <c r="P33" s="237" t="s">
        <v>214</v>
      </c>
      <c r="Q33" s="236">
        <v>1.0000000000000001E-5</v>
      </c>
      <c r="R33" s="240"/>
      <c r="S33" s="237" t="s">
        <v>116</v>
      </c>
      <c r="T33" s="236">
        <v>4.6000000000000001E-4</v>
      </c>
      <c r="U33" s="240"/>
      <c r="V33" s="282"/>
      <c r="W33" s="236"/>
      <c r="X33" s="236"/>
      <c r="Y33" s="240"/>
      <c r="Z33" s="237" t="s">
        <v>242</v>
      </c>
      <c r="AA33" s="236">
        <v>1.6000000000000003E-5</v>
      </c>
      <c r="AB33" s="240"/>
      <c r="AC33" s="237" t="s">
        <v>216</v>
      </c>
      <c r="AD33" s="236">
        <v>4.0000000000000007E-6</v>
      </c>
    </row>
    <row r="34" spans="1:30" x14ac:dyDescent="0.3">
      <c r="A34" s="238"/>
      <c r="B34" s="282"/>
      <c r="C34" s="236"/>
      <c r="D34" s="236"/>
      <c r="E34" s="240"/>
      <c r="F34" s="236"/>
      <c r="G34" s="236"/>
      <c r="H34" s="240"/>
      <c r="I34" s="237" t="s">
        <v>225</v>
      </c>
      <c r="J34" s="236">
        <v>4.0000000000000003E-5</v>
      </c>
      <c r="K34" s="240"/>
      <c r="L34" s="282"/>
      <c r="M34" s="236"/>
      <c r="N34" s="236"/>
      <c r="O34" s="240"/>
      <c r="P34" s="237" t="s">
        <v>218</v>
      </c>
      <c r="Q34" s="236">
        <v>1.0000000000000001E-5</v>
      </c>
      <c r="R34" s="240"/>
      <c r="S34" s="237" t="s">
        <v>212</v>
      </c>
      <c r="T34" s="236">
        <v>5.0000000000000002E-5</v>
      </c>
      <c r="U34" s="239"/>
      <c r="V34" s="282"/>
      <c r="W34" s="92"/>
      <c r="X34" s="92"/>
      <c r="Y34" s="239"/>
      <c r="Z34" s="237" t="s">
        <v>243</v>
      </c>
      <c r="AA34" s="236">
        <v>1.6000000000000003E-5</v>
      </c>
      <c r="AB34" s="240"/>
      <c r="AC34" s="237" t="s">
        <v>221</v>
      </c>
      <c r="AD34" s="236">
        <v>3.0000000000000001E-6</v>
      </c>
    </row>
    <row r="35" spans="1:30" x14ac:dyDescent="0.3">
      <c r="A35" s="238"/>
      <c r="B35" s="282"/>
      <c r="C35" s="236"/>
      <c r="D35" s="236"/>
      <c r="E35" s="240"/>
      <c r="F35" s="236"/>
      <c r="G35" s="236"/>
      <c r="H35" s="240"/>
      <c r="I35" s="237" t="s">
        <v>226</v>
      </c>
      <c r="J35" s="236">
        <v>4.0000000000000003E-5</v>
      </c>
      <c r="K35" s="240"/>
      <c r="L35" s="282"/>
      <c r="M35" s="236"/>
      <c r="N35" s="236"/>
      <c r="O35" s="240"/>
      <c r="P35" s="237" t="s">
        <v>225</v>
      </c>
      <c r="Q35" s="236">
        <v>2.0000000000000002E-5</v>
      </c>
      <c r="R35" s="240"/>
      <c r="S35" s="237" t="s">
        <v>214</v>
      </c>
      <c r="T35" s="236">
        <v>1.0000000000000001E-5</v>
      </c>
      <c r="U35" s="240"/>
      <c r="V35" s="282"/>
      <c r="W35" s="92"/>
      <c r="X35" s="92"/>
      <c r="Y35" s="239"/>
      <c r="Z35" s="237" t="s">
        <v>244</v>
      </c>
      <c r="AA35" s="236">
        <v>1.6000000000000003E-5</v>
      </c>
      <c r="AB35" s="240"/>
      <c r="AC35" s="237" t="s">
        <v>223</v>
      </c>
      <c r="AD35" s="236">
        <v>1.0000000000000002E-6</v>
      </c>
    </row>
    <row r="36" spans="1:30" x14ac:dyDescent="0.3">
      <c r="A36" s="238"/>
      <c r="B36" s="282"/>
      <c r="C36" s="92"/>
      <c r="D36" s="92"/>
      <c r="E36" s="240"/>
      <c r="F36" s="236"/>
      <c r="G36" s="236"/>
      <c r="H36" s="240"/>
      <c r="I36" s="237" t="s">
        <v>123</v>
      </c>
      <c r="J36" s="236">
        <v>2.0000000000000002E-5</v>
      </c>
      <c r="K36" s="240"/>
      <c r="L36" s="282"/>
      <c r="M36" s="236"/>
      <c r="N36" s="236"/>
      <c r="O36" s="240"/>
      <c r="P36" s="237" t="s">
        <v>226</v>
      </c>
      <c r="Q36" s="236">
        <v>4.0000000000000003E-5</v>
      </c>
      <c r="R36" s="240"/>
      <c r="S36" s="237" t="s">
        <v>218</v>
      </c>
      <c r="T36" s="236">
        <v>2.0000000000000003E-6</v>
      </c>
      <c r="U36" s="240"/>
      <c r="V36" s="282"/>
      <c r="W36" s="92"/>
      <c r="X36" s="92"/>
      <c r="Y36" s="239"/>
      <c r="Z36" s="237" t="s">
        <v>245</v>
      </c>
      <c r="AA36" s="236">
        <v>1.1E-5</v>
      </c>
      <c r="AB36" s="240"/>
      <c r="AC36" s="237" t="s">
        <v>224</v>
      </c>
      <c r="AD36" s="236">
        <v>3.2000000000000005E-5</v>
      </c>
    </row>
    <row r="37" spans="1:30" x14ac:dyDescent="0.3">
      <c r="A37" s="238"/>
      <c r="B37" s="282"/>
      <c r="C37" s="92"/>
      <c r="D37" s="92"/>
      <c r="E37" s="240"/>
      <c r="F37" s="236"/>
      <c r="G37" s="236"/>
      <c r="H37" s="240"/>
      <c r="I37" s="237" t="s">
        <v>124</v>
      </c>
      <c r="J37" s="236">
        <v>4.6000000000000007E-5</v>
      </c>
      <c r="K37" s="240"/>
      <c r="L37" s="282"/>
      <c r="M37" s="236"/>
      <c r="N37" s="236"/>
      <c r="O37" s="240"/>
      <c r="P37" s="237" t="s">
        <v>124</v>
      </c>
      <c r="Q37" s="236">
        <v>4.6000000000000007E-5</v>
      </c>
      <c r="R37" s="240"/>
      <c r="S37" s="237" t="s">
        <v>216</v>
      </c>
      <c r="T37" s="236">
        <v>2.0000000000000003E-6</v>
      </c>
      <c r="U37" s="240"/>
      <c r="V37" s="282"/>
      <c r="W37" s="92"/>
      <c r="X37" s="92"/>
      <c r="Y37" s="239"/>
      <c r="Z37" s="237" t="s">
        <v>246</v>
      </c>
      <c r="AA37" s="236">
        <v>1.1E-5</v>
      </c>
      <c r="AB37" s="240"/>
      <c r="AC37" s="237" t="s">
        <v>225</v>
      </c>
      <c r="AD37" s="236">
        <v>3.2000000000000005E-5</v>
      </c>
    </row>
    <row r="38" spans="1:30" x14ac:dyDescent="0.3">
      <c r="A38" s="246"/>
      <c r="B38" s="248"/>
      <c r="C38" s="10"/>
      <c r="D38" s="10"/>
      <c r="E38" s="226"/>
      <c r="F38" s="214"/>
      <c r="G38" s="214"/>
      <c r="H38" s="226"/>
      <c r="I38" s="10"/>
      <c r="J38" s="10"/>
      <c r="K38" s="247"/>
      <c r="L38" s="282"/>
      <c r="M38" s="236"/>
      <c r="N38" s="236"/>
      <c r="O38" s="240"/>
      <c r="P38" s="237" t="s">
        <v>115</v>
      </c>
      <c r="Q38" s="236">
        <v>2.0000000000000002E-5</v>
      </c>
      <c r="R38" s="240"/>
      <c r="S38" s="237" t="s">
        <v>224</v>
      </c>
      <c r="T38" s="236">
        <v>1.1999999999999999E-4</v>
      </c>
      <c r="U38" s="240"/>
      <c r="V38" s="282"/>
      <c r="W38" s="236"/>
      <c r="X38" s="236"/>
      <c r="Y38" s="240"/>
      <c r="Z38" s="237" t="s">
        <v>247</v>
      </c>
      <c r="AA38" s="236">
        <v>1.1E-5</v>
      </c>
      <c r="AB38" s="240"/>
      <c r="AC38" s="237" t="s">
        <v>227</v>
      </c>
      <c r="AD38" s="236">
        <v>3.2000000000000005E-5</v>
      </c>
    </row>
    <row r="39" spans="1:30" x14ac:dyDescent="0.3">
      <c r="A39" s="246"/>
      <c r="B39" s="248"/>
      <c r="C39" s="10"/>
      <c r="D39" s="10"/>
      <c r="E39" s="226"/>
      <c r="F39" s="214"/>
      <c r="G39" s="214"/>
      <c r="H39" s="226"/>
      <c r="I39" s="10"/>
      <c r="J39" s="10"/>
      <c r="K39" s="247"/>
      <c r="L39" s="282"/>
      <c r="M39" s="236"/>
      <c r="N39" s="236"/>
      <c r="O39" s="240"/>
      <c r="P39" s="92"/>
      <c r="Q39" s="92"/>
      <c r="R39" s="240"/>
      <c r="S39" s="237" t="s">
        <v>225</v>
      </c>
      <c r="T39" s="236">
        <v>5.9999999999999995E-5</v>
      </c>
      <c r="U39" s="240"/>
      <c r="V39" s="282"/>
      <c r="W39" s="236"/>
      <c r="X39" s="236"/>
      <c r="Y39" s="240"/>
      <c r="Z39" s="237" t="s">
        <v>124</v>
      </c>
      <c r="AA39" s="236">
        <v>5.2000000000000004E-5</v>
      </c>
      <c r="AB39" s="240"/>
      <c r="AC39" s="237" t="s">
        <v>239</v>
      </c>
      <c r="AD39" s="236">
        <v>1.7E-5</v>
      </c>
    </row>
    <row r="40" spans="1:30" x14ac:dyDescent="0.3">
      <c r="A40" s="246"/>
      <c r="B40" s="248"/>
      <c r="C40" s="10"/>
      <c r="D40" s="10"/>
      <c r="E40" s="226"/>
      <c r="F40" s="214"/>
      <c r="G40" s="214"/>
      <c r="H40" s="226"/>
      <c r="I40" s="10"/>
      <c r="J40" s="10"/>
      <c r="K40" s="247"/>
      <c r="L40" s="282"/>
      <c r="M40" s="236"/>
      <c r="N40" s="236"/>
      <c r="O40" s="240"/>
      <c r="P40" s="92"/>
      <c r="Q40" s="92"/>
      <c r="R40" s="240"/>
      <c r="S40" s="237" t="s">
        <v>226</v>
      </c>
      <c r="T40" s="236">
        <v>4.0000000000000003E-5</v>
      </c>
      <c r="U40" s="240"/>
      <c r="V40" s="282"/>
      <c r="W40" s="236"/>
      <c r="X40" s="236"/>
      <c r="Y40" s="240"/>
      <c r="Z40" s="237" t="s">
        <v>115</v>
      </c>
      <c r="AA40" s="236">
        <v>2.9999999999999997E-5</v>
      </c>
      <c r="AB40" s="240"/>
      <c r="AC40" s="237" t="s">
        <v>240</v>
      </c>
      <c r="AD40" s="236">
        <v>1.7E-5</v>
      </c>
    </row>
    <row r="41" spans="1:30" x14ac:dyDescent="0.3">
      <c r="A41" s="246"/>
      <c r="B41" s="248"/>
      <c r="C41" s="10"/>
      <c r="D41" s="10"/>
      <c r="E41" s="226"/>
      <c r="F41" s="214"/>
      <c r="G41" s="214"/>
      <c r="H41" s="226"/>
      <c r="I41" s="10"/>
      <c r="J41" s="10"/>
      <c r="K41" s="247"/>
      <c r="L41" s="282"/>
      <c r="M41" s="236"/>
      <c r="N41" s="236"/>
      <c r="O41" s="240"/>
      <c r="P41" s="92"/>
      <c r="Q41" s="92"/>
      <c r="R41" s="240"/>
      <c r="S41" s="237" t="s">
        <v>143</v>
      </c>
      <c r="T41" s="236">
        <v>2.9999999999999997E-5</v>
      </c>
      <c r="U41" s="240"/>
      <c r="V41" s="282"/>
      <c r="W41" s="236"/>
      <c r="X41" s="236"/>
      <c r="Y41" s="240"/>
      <c r="Z41" s="237" t="s">
        <v>135</v>
      </c>
      <c r="AA41" s="236">
        <v>1.0000000000000002E-6</v>
      </c>
      <c r="AB41" s="240"/>
      <c r="AC41" s="237" t="s">
        <v>241</v>
      </c>
      <c r="AD41" s="236">
        <v>1.7E-5</v>
      </c>
    </row>
    <row r="42" spans="1:30" x14ac:dyDescent="0.3">
      <c r="A42" s="246"/>
      <c r="B42" s="248"/>
      <c r="C42" s="10"/>
      <c r="D42" s="10"/>
      <c r="E42" s="226"/>
      <c r="F42" s="214"/>
      <c r="G42" s="214"/>
      <c r="H42" s="226"/>
      <c r="I42" s="10"/>
      <c r="J42" s="10"/>
      <c r="K42" s="247"/>
      <c r="L42" s="282"/>
      <c r="M42" s="236"/>
      <c r="N42" s="236"/>
      <c r="O42" s="240"/>
      <c r="P42" s="92"/>
      <c r="Q42" s="92"/>
      <c r="R42" s="240"/>
      <c r="S42" s="237" t="s">
        <v>123</v>
      </c>
      <c r="T42" s="236">
        <v>2.0000000000000002E-5</v>
      </c>
      <c r="U42" s="239"/>
      <c r="V42" s="282"/>
      <c r="W42" s="236"/>
      <c r="X42" s="236"/>
      <c r="Y42" s="240"/>
      <c r="Z42" s="236"/>
      <c r="AA42" s="236"/>
      <c r="AB42" s="240"/>
      <c r="AC42" s="237" t="s">
        <v>144</v>
      </c>
      <c r="AD42" s="236">
        <v>5.0000000000000004E-6</v>
      </c>
    </row>
    <row r="43" spans="1:30" x14ac:dyDescent="0.3">
      <c r="A43" s="246"/>
      <c r="B43" s="248"/>
      <c r="C43" s="10"/>
      <c r="D43" s="10"/>
      <c r="E43" s="226"/>
      <c r="F43" s="214"/>
      <c r="G43" s="214"/>
      <c r="H43" s="226"/>
      <c r="I43" s="10"/>
      <c r="J43" s="10"/>
      <c r="K43" s="247"/>
      <c r="L43" s="282"/>
      <c r="M43" s="236"/>
      <c r="N43" s="236"/>
      <c r="O43" s="240"/>
      <c r="P43" s="236"/>
      <c r="Q43" s="236"/>
      <c r="R43" s="240"/>
      <c r="S43" s="237" t="s">
        <v>124</v>
      </c>
      <c r="T43" s="236">
        <v>5.2000000000000004E-5</v>
      </c>
      <c r="U43" s="239"/>
      <c r="V43" s="282"/>
      <c r="W43" s="92"/>
      <c r="X43" s="92"/>
      <c r="Y43" s="239"/>
      <c r="Z43" s="92"/>
      <c r="AA43" s="92"/>
      <c r="AB43" s="240"/>
      <c r="AC43" s="237" t="s">
        <v>145</v>
      </c>
      <c r="AD43" s="236">
        <v>8.0000000000000013E-6</v>
      </c>
    </row>
    <row r="44" spans="1:30" x14ac:dyDescent="0.3">
      <c r="A44" s="246"/>
      <c r="B44" s="248"/>
      <c r="C44" s="214"/>
      <c r="D44" s="214"/>
      <c r="E44" s="226"/>
      <c r="F44" s="214"/>
      <c r="G44" s="214"/>
      <c r="H44" s="226"/>
      <c r="I44" s="10"/>
      <c r="J44" s="10"/>
      <c r="K44" s="247"/>
      <c r="L44" s="282"/>
      <c r="M44" s="236"/>
      <c r="N44" s="236"/>
      <c r="O44" s="240"/>
      <c r="P44" s="236"/>
      <c r="Q44" s="236"/>
      <c r="R44" s="240"/>
      <c r="S44" s="237" t="s">
        <v>135</v>
      </c>
      <c r="T44" s="236">
        <v>1.4999999999999999E-5</v>
      </c>
      <c r="U44" s="239"/>
      <c r="V44" s="282"/>
      <c r="W44" s="92"/>
      <c r="X44" s="92"/>
      <c r="Y44" s="239"/>
      <c r="Z44" s="92"/>
      <c r="AA44" s="92"/>
      <c r="AB44" s="240"/>
      <c r="AC44" s="237" t="s">
        <v>124</v>
      </c>
      <c r="AD44" s="236">
        <v>7.0000000000000007E-5</v>
      </c>
    </row>
    <row r="45" spans="1:30" x14ac:dyDescent="0.3">
      <c r="A45" s="246"/>
      <c r="B45" s="248"/>
      <c r="C45" s="214"/>
      <c r="D45" s="214"/>
      <c r="E45" s="226"/>
      <c r="F45" s="214"/>
      <c r="G45" s="214"/>
      <c r="H45" s="226"/>
      <c r="I45" s="10"/>
      <c r="J45" s="10"/>
      <c r="K45" s="249"/>
      <c r="L45" s="248"/>
      <c r="M45" s="214"/>
      <c r="N45" s="214"/>
      <c r="O45" s="226"/>
      <c r="P45" s="10"/>
      <c r="Q45" s="10"/>
      <c r="R45" s="226"/>
      <c r="S45" s="214"/>
      <c r="T45" s="214"/>
      <c r="U45" s="247"/>
      <c r="V45" s="282"/>
      <c r="W45" s="92"/>
      <c r="X45" s="92"/>
      <c r="Y45" s="239"/>
      <c r="Z45" s="92"/>
      <c r="AA45" s="92"/>
      <c r="AB45" s="240"/>
      <c r="AC45" s="237" t="s">
        <v>115</v>
      </c>
      <c r="AD45" s="236">
        <v>7.0000000000000007E-5</v>
      </c>
    </row>
    <row r="46" spans="1:30" x14ac:dyDescent="0.3">
      <c r="A46" s="246"/>
      <c r="B46" s="6"/>
      <c r="C46" s="214"/>
      <c r="D46" s="214"/>
      <c r="E46" s="222"/>
      <c r="F46" s="214"/>
      <c r="G46" s="214"/>
      <c r="H46" s="226"/>
      <c r="I46" s="10"/>
      <c r="J46" s="10"/>
      <c r="K46" s="250"/>
      <c r="L46" s="6"/>
      <c r="M46" s="214"/>
      <c r="N46" s="214"/>
      <c r="O46" s="226"/>
      <c r="P46" s="10"/>
      <c r="Q46" s="10"/>
      <c r="R46" s="222"/>
      <c r="S46" s="214"/>
      <c r="T46" s="214"/>
      <c r="U46" s="247"/>
      <c r="V46" s="282"/>
      <c r="W46" s="92"/>
      <c r="X46" s="92"/>
      <c r="Y46" s="239"/>
      <c r="Z46" s="236"/>
      <c r="AA46" s="236"/>
      <c r="AB46" s="239"/>
      <c r="AC46" s="237" t="s">
        <v>135</v>
      </c>
      <c r="AD46" s="236">
        <v>2.0000000000000002E-5</v>
      </c>
    </row>
    <row r="47" spans="1:30" x14ac:dyDescent="0.3">
      <c r="A47" s="246"/>
      <c r="B47" s="6"/>
      <c r="C47" s="214"/>
      <c r="D47" s="214"/>
      <c r="E47" s="226"/>
      <c r="F47" s="214"/>
      <c r="G47" s="214"/>
      <c r="H47" s="226"/>
      <c r="I47" s="10"/>
      <c r="J47" s="10"/>
      <c r="K47" s="249"/>
      <c r="L47" s="6"/>
      <c r="M47" s="214"/>
      <c r="N47" s="214"/>
      <c r="O47" s="226"/>
      <c r="P47" s="10"/>
      <c r="Q47" s="10"/>
      <c r="R47" s="226"/>
      <c r="S47" s="214"/>
      <c r="T47" s="214"/>
      <c r="U47" s="247"/>
      <c r="V47" s="282"/>
      <c r="W47" s="236"/>
      <c r="X47" s="236"/>
      <c r="Y47" s="240"/>
      <c r="Z47" s="236"/>
      <c r="AA47" s="236"/>
      <c r="AB47" s="240"/>
      <c r="AC47" s="237" t="s">
        <v>204</v>
      </c>
      <c r="AD47" s="236">
        <v>1.0000000000000002E-6</v>
      </c>
    </row>
    <row r="48" spans="1:30" x14ac:dyDescent="0.3">
      <c r="A48" s="246"/>
      <c r="B48" s="6"/>
      <c r="C48" s="214"/>
      <c r="D48" s="214"/>
      <c r="E48" s="226"/>
      <c r="F48" s="214"/>
      <c r="G48" s="214"/>
      <c r="H48" s="226"/>
      <c r="I48" s="10"/>
      <c r="J48" s="10"/>
      <c r="K48" s="249"/>
      <c r="L48" s="6"/>
      <c r="M48" s="214"/>
      <c r="N48" s="214"/>
      <c r="O48" s="226"/>
      <c r="P48" s="214"/>
      <c r="Q48" s="214"/>
      <c r="R48" s="226"/>
      <c r="S48" s="214"/>
      <c r="T48" s="214"/>
      <c r="U48" s="247"/>
      <c r="V48" s="282"/>
      <c r="W48" s="236"/>
      <c r="X48" s="236"/>
      <c r="Y48" s="240"/>
      <c r="Z48" s="236"/>
      <c r="AA48" s="236"/>
      <c r="AB48" s="240"/>
      <c r="AC48" s="43" t="s">
        <v>138</v>
      </c>
      <c r="AD48" s="236">
        <v>3.0000000000000001E-6</v>
      </c>
    </row>
    <row r="49" spans="1:30" x14ac:dyDescent="0.3">
      <c r="A49" s="246"/>
      <c r="B49" s="6"/>
      <c r="C49" s="214"/>
      <c r="D49" s="214"/>
      <c r="E49" s="226"/>
      <c r="F49" s="214"/>
      <c r="G49" s="214"/>
      <c r="H49" s="226"/>
      <c r="I49" s="10"/>
      <c r="J49" s="10"/>
      <c r="K49" s="249"/>
      <c r="L49" s="6"/>
      <c r="M49" s="214"/>
      <c r="N49" s="214"/>
      <c r="O49" s="226"/>
      <c r="P49" s="214"/>
      <c r="Q49" s="214"/>
      <c r="R49" s="226"/>
      <c r="S49" s="214"/>
      <c r="T49" s="214"/>
      <c r="U49" s="247"/>
      <c r="V49" s="282"/>
      <c r="W49" s="236"/>
      <c r="X49" s="236"/>
      <c r="Y49" s="240"/>
      <c r="Z49" s="236"/>
      <c r="AA49" s="236"/>
      <c r="AB49" s="240"/>
      <c r="AC49" s="43" t="s">
        <v>139</v>
      </c>
      <c r="AD49" s="236">
        <v>1.0000000000000002E-6</v>
      </c>
    </row>
    <row r="50" spans="1:30" s="6" customFormat="1" x14ac:dyDescent="0.3">
      <c r="A50" s="224"/>
      <c r="C50" s="10"/>
      <c r="D50" s="10"/>
      <c r="E50" s="222"/>
      <c r="F50" s="10"/>
      <c r="G50" s="10"/>
      <c r="H50" s="222"/>
      <c r="I50" s="10"/>
      <c r="J50" s="10"/>
      <c r="K50" s="222"/>
      <c r="M50" s="10"/>
      <c r="N50" s="10"/>
      <c r="O50" s="222"/>
      <c r="P50" s="10"/>
      <c r="Q50" s="10"/>
      <c r="R50" s="222"/>
      <c r="S50" s="10"/>
      <c r="T50" s="10"/>
      <c r="U50" s="222"/>
      <c r="W50" s="10"/>
      <c r="X50" s="10"/>
      <c r="Y50" s="222"/>
      <c r="Z50" s="10"/>
      <c r="AA50" s="10"/>
      <c r="AB50" s="222"/>
      <c r="AC50" s="10"/>
      <c r="AD50" s="10"/>
    </row>
    <row r="51" spans="1:30" s="6" customFormat="1" x14ac:dyDescent="0.3">
      <c r="A51" s="224"/>
      <c r="C51" s="10"/>
      <c r="D51" s="10"/>
      <c r="E51" s="222"/>
      <c r="F51" s="10"/>
      <c r="G51" s="10"/>
      <c r="H51" s="222"/>
      <c r="I51" s="10"/>
      <c r="J51" s="10"/>
      <c r="K51" s="222"/>
      <c r="M51" s="10"/>
      <c r="N51" s="10"/>
      <c r="O51" s="222"/>
      <c r="P51" s="10"/>
      <c r="Q51" s="10"/>
      <c r="R51" s="222"/>
      <c r="S51" s="10"/>
      <c r="T51" s="10"/>
      <c r="U51" s="222"/>
      <c r="W51" s="10"/>
      <c r="X51" s="10"/>
      <c r="Y51" s="222"/>
      <c r="Z51" s="10"/>
      <c r="AA51" s="10"/>
      <c r="AB51" s="222"/>
      <c r="AC51" s="10"/>
      <c r="AD51" s="10"/>
    </row>
    <row r="52" spans="1:30" s="6" customFormat="1" x14ac:dyDescent="0.3">
      <c r="A52" s="224"/>
      <c r="C52" s="10"/>
      <c r="D52" s="10"/>
      <c r="E52" s="222"/>
      <c r="F52" s="10"/>
      <c r="G52" s="10"/>
      <c r="H52" s="222"/>
      <c r="I52" s="10"/>
      <c r="J52" s="10"/>
      <c r="K52" s="222"/>
      <c r="M52" s="10"/>
      <c r="N52" s="10"/>
      <c r="O52" s="222"/>
      <c r="P52" s="10"/>
      <c r="Q52" s="10"/>
      <c r="R52" s="222"/>
      <c r="S52" s="10"/>
      <c r="T52" s="10"/>
      <c r="U52" s="222"/>
      <c r="W52" s="10"/>
      <c r="X52" s="10"/>
      <c r="Y52" s="222"/>
      <c r="Z52" s="10"/>
      <c r="AA52" s="10"/>
      <c r="AB52" s="222"/>
      <c r="AC52" s="10"/>
      <c r="AD52" s="10"/>
    </row>
    <row r="53" spans="1:30" s="6" customFormat="1" x14ac:dyDescent="0.3">
      <c r="A53" s="224"/>
      <c r="C53" s="10"/>
      <c r="D53" s="10"/>
      <c r="E53" s="222"/>
      <c r="F53" s="10"/>
      <c r="G53" s="10"/>
      <c r="H53" s="222"/>
      <c r="I53" s="10"/>
      <c r="J53" s="10"/>
      <c r="K53" s="222"/>
      <c r="M53" s="10"/>
      <c r="N53" s="10"/>
      <c r="O53" s="222"/>
      <c r="P53" s="10"/>
      <c r="Q53" s="10"/>
      <c r="R53" s="222"/>
      <c r="S53" s="10"/>
      <c r="T53" s="10"/>
      <c r="U53" s="222"/>
      <c r="W53" s="10"/>
      <c r="X53" s="10"/>
      <c r="Y53" s="222"/>
      <c r="Z53" s="10"/>
      <c r="AA53" s="10"/>
      <c r="AB53" s="222"/>
      <c r="AC53" s="10"/>
      <c r="AD53" s="10"/>
    </row>
    <row r="54" spans="1:30" s="6" customFormat="1" x14ac:dyDescent="0.3">
      <c r="A54" s="224"/>
      <c r="C54" s="10"/>
      <c r="D54" s="10"/>
      <c r="E54" s="222"/>
      <c r="F54" s="10"/>
      <c r="G54" s="10"/>
      <c r="H54" s="222"/>
      <c r="I54" s="10"/>
      <c r="J54" s="10"/>
      <c r="K54" s="222"/>
      <c r="M54" s="10"/>
      <c r="N54" s="10"/>
      <c r="O54" s="222"/>
      <c r="P54" s="10"/>
      <c r="Q54" s="10"/>
      <c r="R54" s="222"/>
      <c r="S54" s="10"/>
      <c r="T54" s="10"/>
      <c r="U54" s="222"/>
      <c r="W54" s="10"/>
      <c r="X54" s="10"/>
      <c r="Y54" s="222"/>
      <c r="Z54" s="10"/>
      <c r="AA54" s="10"/>
      <c r="AB54" s="222"/>
      <c r="AC54" s="10"/>
      <c r="AD54" s="10"/>
    </row>
    <row r="55" spans="1:30" s="6" customFormat="1" x14ac:dyDescent="0.3">
      <c r="A55" s="224"/>
      <c r="C55" s="10"/>
      <c r="D55" s="10"/>
      <c r="E55" s="222"/>
      <c r="F55" s="10"/>
      <c r="G55" s="10"/>
      <c r="H55" s="222"/>
      <c r="I55" s="10"/>
      <c r="J55" s="10"/>
      <c r="K55" s="222"/>
      <c r="M55" s="10"/>
      <c r="N55" s="10"/>
      <c r="O55" s="222"/>
      <c r="P55" s="10"/>
      <c r="Q55" s="10"/>
      <c r="R55" s="222"/>
      <c r="S55" s="10"/>
      <c r="T55" s="10"/>
      <c r="U55" s="222"/>
      <c r="W55" s="10"/>
      <c r="X55" s="10"/>
      <c r="Y55" s="222"/>
      <c r="Z55" s="10"/>
      <c r="AA55" s="10"/>
      <c r="AB55" s="222"/>
      <c r="AC55" s="10"/>
      <c r="AD55" s="10"/>
    </row>
    <row r="56" spans="1:30" s="6" customFormat="1" x14ac:dyDescent="0.3">
      <c r="A56" s="224"/>
      <c r="C56" s="10"/>
      <c r="D56" s="10"/>
      <c r="E56" s="222"/>
      <c r="F56" s="10"/>
      <c r="G56" s="10"/>
      <c r="H56" s="222"/>
      <c r="I56" s="10"/>
      <c r="J56" s="10"/>
      <c r="K56" s="222"/>
      <c r="M56" s="10"/>
      <c r="N56" s="10"/>
      <c r="O56" s="222"/>
      <c r="P56" s="10"/>
      <c r="Q56" s="10"/>
      <c r="R56" s="222"/>
      <c r="S56" s="10"/>
      <c r="T56" s="10"/>
      <c r="U56" s="222"/>
      <c r="W56" s="10"/>
      <c r="X56" s="10"/>
      <c r="Y56" s="222"/>
      <c r="Z56" s="10"/>
      <c r="AA56" s="10"/>
      <c r="AB56" s="222"/>
      <c r="AC56" s="10"/>
      <c r="AD56" s="10"/>
    </row>
    <row r="57" spans="1:30" s="6" customFormat="1" x14ac:dyDescent="0.3">
      <c r="A57" s="224"/>
      <c r="C57" s="10"/>
      <c r="D57" s="10"/>
      <c r="E57" s="222"/>
      <c r="F57" s="10"/>
      <c r="G57" s="10"/>
      <c r="H57" s="222"/>
      <c r="I57" s="10"/>
      <c r="J57" s="10"/>
      <c r="K57" s="222"/>
      <c r="M57" s="10"/>
      <c r="N57" s="10"/>
      <c r="O57" s="222"/>
      <c r="P57" s="10"/>
      <c r="Q57" s="10"/>
      <c r="R57" s="222"/>
      <c r="S57" s="10"/>
      <c r="T57" s="10"/>
      <c r="U57" s="222"/>
      <c r="W57" s="10"/>
      <c r="X57" s="10"/>
      <c r="Y57" s="222"/>
      <c r="Z57" s="10"/>
      <c r="AA57" s="10"/>
      <c r="AB57" s="222"/>
      <c r="AC57" s="10"/>
      <c r="AD57" s="10"/>
    </row>
    <row r="58" spans="1:30" s="6" customFormat="1" x14ac:dyDescent="0.3">
      <c r="A58" s="224"/>
      <c r="C58" s="10"/>
      <c r="D58" s="10"/>
      <c r="E58" s="222"/>
      <c r="F58" s="10"/>
      <c r="G58" s="10"/>
      <c r="H58" s="222"/>
      <c r="I58" s="10"/>
      <c r="J58" s="10"/>
      <c r="K58" s="222"/>
      <c r="M58" s="10"/>
      <c r="N58" s="10"/>
      <c r="O58" s="222"/>
      <c r="P58" s="10"/>
      <c r="Q58" s="10"/>
      <c r="R58" s="222"/>
      <c r="S58" s="10"/>
      <c r="T58" s="10"/>
      <c r="U58" s="222"/>
      <c r="W58" s="10"/>
      <c r="X58" s="10"/>
      <c r="Y58" s="222"/>
      <c r="Z58" s="10"/>
      <c r="AA58" s="10"/>
      <c r="AB58" s="222"/>
      <c r="AC58" s="10"/>
      <c r="AD58" s="10"/>
    </row>
    <row r="59" spans="1:30" s="6" customFormat="1" x14ac:dyDescent="0.3">
      <c r="A59" s="224"/>
      <c r="C59" s="10"/>
      <c r="D59" s="10"/>
      <c r="E59" s="222"/>
      <c r="F59" s="10"/>
      <c r="G59" s="10"/>
      <c r="H59" s="222"/>
      <c r="I59" s="10"/>
      <c r="J59" s="10"/>
      <c r="K59" s="222"/>
      <c r="M59" s="10"/>
      <c r="N59" s="10"/>
      <c r="O59" s="222"/>
      <c r="P59" s="10"/>
      <c r="Q59" s="10"/>
      <c r="R59" s="222"/>
      <c r="S59" s="10"/>
      <c r="T59" s="10"/>
      <c r="U59" s="222"/>
      <c r="W59" s="10"/>
      <c r="X59" s="10"/>
      <c r="Y59" s="222"/>
      <c r="Z59" s="10"/>
      <c r="AA59" s="10"/>
      <c r="AB59" s="222"/>
      <c r="AC59" s="10"/>
      <c r="AD59" s="10"/>
    </row>
    <row r="60" spans="1:30" s="6" customFormat="1" x14ac:dyDescent="0.3">
      <c r="A60" s="224"/>
      <c r="C60" s="10"/>
      <c r="D60" s="10"/>
      <c r="E60" s="222"/>
      <c r="F60" s="10"/>
      <c r="G60" s="10"/>
      <c r="H60" s="222"/>
      <c r="I60" s="10"/>
      <c r="J60" s="10"/>
      <c r="K60" s="222"/>
      <c r="M60" s="10"/>
      <c r="N60" s="10"/>
      <c r="O60" s="222"/>
      <c r="P60" s="10"/>
      <c r="Q60" s="10"/>
      <c r="R60" s="222"/>
      <c r="S60" s="10"/>
      <c r="T60" s="10"/>
      <c r="U60" s="222"/>
      <c r="W60" s="10"/>
      <c r="X60" s="10"/>
      <c r="Y60" s="222"/>
      <c r="Z60" s="10"/>
      <c r="AA60" s="10"/>
      <c r="AB60" s="222"/>
      <c r="AC60" s="10"/>
      <c r="AD60" s="10"/>
    </row>
    <row r="61" spans="1:30" s="6" customFormat="1" x14ac:dyDescent="0.3">
      <c r="A61" s="224"/>
      <c r="C61" s="10"/>
      <c r="D61" s="10"/>
      <c r="E61" s="222"/>
      <c r="F61" s="10"/>
      <c r="G61" s="10"/>
      <c r="H61" s="222"/>
      <c r="I61" s="10"/>
      <c r="J61" s="10"/>
      <c r="K61" s="222"/>
      <c r="M61" s="10"/>
      <c r="N61" s="10"/>
      <c r="O61" s="222"/>
      <c r="P61" s="10"/>
      <c r="Q61" s="10"/>
      <c r="R61" s="222"/>
      <c r="S61" s="10"/>
      <c r="T61" s="10"/>
      <c r="U61" s="222"/>
      <c r="W61" s="10"/>
      <c r="X61" s="10"/>
      <c r="Y61" s="222"/>
      <c r="Z61" s="10"/>
      <c r="AA61" s="10"/>
      <c r="AB61" s="222"/>
      <c r="AC61" s="10"/>
      <c r="AD61" s="10"/>
    </row>
    <row r="62" spans="1:30" s="6" customFormat="1" x14ac:dyDescent="0.3">
      <c r="A62" s="224"/>
      <c r="C62" s="10"/>
      <c r="D62" s="10"/>
      <c r="E62" s="222"/>
      <c r="F62" s="10"/>
      <c r="G62" s="10"/>
      <c r="H62" s="222"/>
      <c r="I62" s="10"/>
      <c r="J62" s="10"/>
      <c r="K62" s="222"/>
      <c r="M62" s="10"/>
      <c r="N62" s="10"/>
      <c r="O62" s="222"/>
      <c r="P62" s="10"/>
      <c r="Q62" s="10"/>
      <c r="R62" s="222"/>
      <c r="S62" s="10"/>
      <c r="T62" s="10"/>
      <c r="U62" s="222"/>
      <c r="W62" s="10"/>
      <c r="X62" s="10"/>
      <c r="Y62" s="222"/>
      <c r="Z62" s="10"/>
      <c r="AA62" s="10"/>
      <c r="AB62" s="222"/>
      <c r="AC62" s="10"/>
      <c r="AD62" s="10"/>
    </row>
    <row r="63" spans="1:30" s="6" customFormat="1" x14ac:dyDescent="0.3">
      <c r="A63" s="224"/>
      <c r="C63" s="10"/>
      <c r="D63" s="10"/>
      <c r="E63" s="222"/>
      <c r="F63" s="10"/>
      <c r="G63" s="10"/>
      <c r="H63" s="222"/>
      <c r="I63" s="10"/>
      <c r="J63" s="10"/>
      <c r="K63" s="222"/>
      <c r="M63" s="10"/>
      <c r="N63" s="10"/>
      <c r="O63" s="222"/>
      <c r="P63" s="10"/>
      <c r="Q63" s="10"/>
      <c r="R63" s="222"/>
      <c r="S63" s="10"/>
      <c r="T63" s="10"/>
      <c r="U63" s="222"/>
      <c r="W63" s="10"/>
      <c r="X63" s="10"/>
      <c r="Y63" s="222"/>
      <c r="Z63" s="10"/>
      <c r="AA63" s="10"/>
      <c r="AB63" s="222"/>
      <c r="AC63" s="10"/>
      <c r="AD63" s="10"/>
    </row>
    <row r="64" spans="1:30" s="6" customFormat="1" x14ac:dyDescent="0.3">
      <c r="A64" s="224"/>
      <c r="C64" s="10"/>
      <c r="D64" s="10"/>
      <c r="E64" s="222"/>
      <c r="F64" s="10"/>
      <c r="G64" s="10"/>
      <c r="H64" s="222"/>
      <c r="I64" s="10"/>
      <c r="J64" s="10"/>
      <c r="K64" s="222"/>
      <c r="M64" s="10"/>
      <c r="N64" s="10"/>
      <c r="O64" s="222"/>
      <c r="P64" s="10"/>
      <c r="Q64" s="10"/>
      <c r="R64" s="222"/>
      <c r="S64" s="10"/>
      <c r="T64" s="10"/>
      <c r="U64" s="222"/>
      <c r="W64" s="10"/>
      <c r="X64" s="10"/>
      <c r="Y64" s="222"/>
      <c r="Z64" s="10"/>
      <c r="AA64" s="10"/>
      <c r="AB64" s="222"/>
      <c r="AC64" s="10"/>
      <c r="AD64" s="10"/>
    </row>
    <row r="65" spans="1:30" s="6" customFormat="1" x14ac:dyDescent="0.3">
      <c r="A65" s="224"/>
      <c r="C65" s="10"/>
      <c r="D65" s="10"/>
      <c r="E65" s="222"/>
      <c r="F65" s="10"/>
      <c r="G65" s="10"/>
      <c r="H65" s="222"/>
      <c r="I65" s="10"/>
      <c r="J65" s="10"/>
      <c r="K65" s="222"/>
      <c r="M65" s="10"/>
      <c r="N65" s="10"/>
      <c r="O65" s="222"/>
      <c r="P65" s="10"/>
      <c r="Q65" s="10"/>
      <c r="R65" s="222"/>
      <c r="S65" s="10"/>
      <c r="T65" s="10"/>
      <c r="U65" s="222"/>
      <c r="W65" s="10"/>
      <c r="X65" s="10"/>
      <c r="Y65" s="222"/>
      <c r="Z65" s="10"/>
      <c r="AA65" s="10"/>
      <c r="AB65" s="222"/>
      <c r="AC65" s="10"/>
      <c r="AD65" s="10"/>
    </row>
    <row r="66" spans="1:30" s="6" customFormat="1" x14ac:dyDescent="0.3">
      <c r="A66" s="224"/>
      <c r="C66" s="10"/>
      <c r="D66" s="10"/>
      <c r="E66" s="222"/>
      <c r="F66" s="10"/>
      <c r="G66" s="10"/>
      <c r="H66" s="222"/>
      <c r="I66" s="10"/>
      <c r="J66" s="10"/>
      <c r="K66" s="222"/>
      <c r="M66" s="10"/>
      <c r="N66" s="10"/>
      <c r="O66" s="222"/>
      <c r="P66" s="10"/>
      <c r="Q66" s="10"/>
      <c r="R66" s="222"/>
      <c r="S66" s="10"/>
      <c r="T66" s="10"/>
      <c r="U66" s="222"/>
      <c r="W66" s="10"/>
      <c r="X66" s="10"/>
      <c r="Y66" s="222"/>
      <c r="Z66" s="10"/>
      <c r="AA66" s="10"/>
      <c r="AB66" s="222"/>
      <c r="AC66" s="10"/>
      <c r="AD66" s="10"/>
    </row>
    <row r="67" spans="1:30" s="6" customFormat="1" x14ac:dyDescent="0.3">
      <c r="A67" s="224"/>
      <c r="C67" s="10"/>
      <c r="D67" s="10"/>
      <c r="E67" s="222"/>
      <c r="F67" s="10"/>
      <c r="G67" s="10"/>
      <c r="H67" s="222"/>
      <c r="I67" s="10"/>
      <c r="J67" s="10"/>
      <c r="K67" s="222"/>
      <c r="M67" s="10"/>
      <c r="N67" s="10"/>
      <c r="O67" s="222"/>
      <c r="P67" s="10"/>
      <c r="Q67" s="10"/>
      <c r="R67" s="222"/>
      <c r="S67" s="10"/>
      <c r="T67" s="10"/>
      <c r="U67" s="222"/>
      <c r="W67" s="10"/>
      <c r="X67" s="10"/>
      <c r="Y67" s="222"/>
      <c r="Z67" s="10"/>
      <c r="AA67" s="10"/>
      <c r="AB67" s="222"/>
      <c r="AC67" s="10"/>
      <c r="AD67" s="10"/>
    </row>
    <row r="68" spans="1:30" s="6" customFormat="1" x14ac:dyDescent="0.3">
      <c r="A68" s="224"/>
      <c r="C68" s="10"/>
      <c r="D68" s="10"/>
      <c r="E68" s="222"/>
      <c r="F68" s="10"/>
      <c r="G68" s="10"/>
      <c r="H68" s="222"/>
      <c r="I68" s="10"/>
      <c r="J68" s="10"/>
      <c r="K68" s="222"/>
      <c r="M68" s="10"/>
      <c r="N68" s="10"/>
      <c r="O68" s="222"/>
      <c r="P68" s="10"/>
      <c r="Q68" s="10"/>
      <c r="R68" s="222"/>
      <c r="S68" s="10"/>
      <c r="T68" s="10"/>
      <c r="U68" s="222"/>
      <c r="W68" s="10"/>
      <c r="X68" s="10"/>
      <c r="Y68" s="222"/>
      <c r="Z68" s="10"/>
      <c r="AA68" s="10"/>
      <c r="AB68" s="222"/>
      <c r="AC68" s="10"/>
      <c r="AD68" s="10"/>
    </row>
    <row r="69" spans="1:30" s="6" customFormat="1" x14ac:dyDescent="0.3">
      <c r="A69" s="224"/>
      <c r="C69" s="10"/>
      <c r="D69" s="10"/>
      <c r="E69" s="222"/>
      <c r="F69" s="10"/>
      <c r="G69" s="10"/>
      <c r="H69" s="222"/>
      <c r="I69" s="10"/>
      <c r="J69" s="10"/>
      <c r="K69" s="222"/>
      <c r="M69" s="10"/>
      <c r="N69" s="10"/>
      <c r="O69" s="222"/>
      <c r="P69" s="10"/>
      <c r="Q69" s="10"/>
      <c r="R69" s="222"/>
      <c r="S69" s="10"/>
      <c r="T69" s="10"/>
      <c r="U69" s="222"/>
      <c r="W69" s="10"/>
      <c r="X69" s="10"/>
      <c r="Y69" s="222"/>
      <c r="Z69" s="10"/>
      <c r="AA69" s="10"/>
      <c r="AB69" s="222"/>
      <c r="AC69" s="10"/>
      <c r="AD69" s="10"/>
    </row>
    <row r="70" spans="1:30" s="6" customFormat="1" x14ac:dyDescent="0.3">
      <c r="A70" s="224"/>
      <c r="C70" s="10"/>
      <c r="D70" s="10"/>
      <c r="E70" s="222"/>
      <c r="F70" s="10"/>
      <c r="G70" s="10"/>
      <c r="H70" s="222"/>
      <c r="I70" s="10"/>
      <c r="J70" s="10"/>
      <c r="K70" s="222"/>
      <c r="M70" s="10"/>
      <c r="N70" s="10"/>
      <c r="O70" s="222"/>
      <c r="P70" s="10"/>
      <c r="Q70" s="10"/>
      <c r="R70" s="222"/>
      <c r="S70" s="10"/>
      <c r="T70" s="10"/>
      <c r="U70" s="222"/>
      <c r="W70" s="10"/>
      <c r="X70" s="10"/>
      <c r="Y70" s="222"/>
      <c r="Z70" s="10"/>
      <c r="AA70" s="10"/>
      <c r="AB70" s="222"/>
      <c r="AC70" s="10"/>
      <c r="AD70" s="10"/>
    </row>
    <row r="71" spans="1:30" s="6" customFormat="1" x14ac:dyDescent="0.3">
      <c r="A71" s="224"/>
      <c r="C71" s="10"/>
      <c r="D71" s="10"/>
      <c r="E71" s="222"/>
      <c r="F71" s="10"/>
      <c r="G71" s="10"/>
      <c r="H71" s="222"/>
      <c r="I71" s="10"/>
      <c r="J71" s="10"/>
      <c r="K71" s="222"/>
      <c r="M71" s="10"/>
      <c r="N71" s="10"/>
      <c r="O71" s="222"/>
      <c r="P71" s="10"/>
      <c r="Q71" s="10"/>
      <c r="R71" s="222"/>
      <c r="S71" s="10"/>
      <c r="T71" s="10"/>
      <c r="U71" s="222"/>
      <c r="W71" s="10"/>
      <c r="X71" s="10"/>
      <c r="Y71" s="222"/>
      <c r="Z71" s="10"/>
      <c r="AA71" s="10"/>
      <c r="AB71" s="222"/>
      <c r="AC71" s="10"/>
      <c r="AD71" s="10"/>
    </row>
    <row r="72" spans="1:30" s="6" customFormat="1" x14ac:dyDescent="0.3">
      <c r="A72" s="224"/>
      <c r="C72" s="10"/>
      <c r="D72" s="10"/>
      <c r="E72" s="222"/>
      <c r="F72" s="10"/>
      <c r="G72" s="10"/>
      <c r="H72" s="222"/>
      <c r="I72" s="10"/>
      <c r="J72" s="10"/>
      <c r="K72" s="222"/>
      <c r="M72" s="10"/>
      <c r="N72" s="10"/>
      <c r="O72" s="222"/>
      <c r="P72" s="10"/>
      <c r="Q72" s="10"/>
      <c r="R72" s="222"/>
      <c r="S72" s="10"/>
      <c r="T72" s="10"/>
      <c r="U72" s="222"/>
      <c r="W72" s="10"/>
      <c r="X72" s="10"/>
      <c r="Y72" s="222"/>
      <c r="Z72" s="10"/>
      <c r="AA72" s="10"/>
      <c r="AB72" s="222"/>
      <c r="AC72" s="10"/>
      <c r="AD72" s="10"/>
    </row>
    <row r="73" spans="1:30" s="6" customFormat="1" x14ac:dyDescent="0.3">
      <c r="A73" s="224"/>
      <c r="C73" s="10"/>
      <c r="D73" s="10"/>
      <c r="E73" s="222"/>
      <c r="F73" s="10"/>
      <c r="G73" s="10"/>
      <c r="H73" s="222"/>
      <c r="I73" s="10"/>
      <c r="J73" s="10"/>
      <c r="K73" s="222"/>
      <c r="M73" s="10"/>
      <c r="N73" s="10"/>
      <c r="O73" s="222"/>
      <c r="P73" s="10"/>
      <c r="Q73" s="10"/>
      <c r="R73" s="222"/>
      <c r="S73" s="10"/>
      <c r="T73" s="10"/>
      <c r="U73" s="222"/>
      <c r="W73" s="10"/>
      <c r="X73" s="10"/>
      <c r="Y73" s="222"/>
      <c r="Z73" s="10"/>
      <c r="AA73" s="10"/>
      <c r="AB73" s="222"/>
      <c r="AC73" s="10"/>
      <c r="AD73" s="10"/>
    </row>
    <row r="74" spans="1:30" s="6" customFormat="1" x14ac:dyDescent="0.3">
      <c r="A74" s="224"/>
      <c r="C74" s="10"/>
      <c r="D74" s="10"/>
      <c r="E74" s="222"/>
      <c r="F74" s="10"/>
      <c r="G74" s="10"/>
      <c r="H74" s="222"/>
      <c r="I74" s="10"/>
      <c r="J74" s="10"/>
      <c r="K74" s="222"/>
      <c r="M74" s="10"/>
      <c r="N74" s="10"/>
      <c r="O74" s="222"/>
      <c r="P74" s="10"/>
      <c r="Q74" s="10"/>
      <c r="R74" s="222"/>
      <c r="S74" s="10"/>
      <c r="T74" s="10"/>
      <c r="U74" s="222"/>
      <c r="W74" s="10"/>
      <c r="X74" s="10"/>
      <c r="Y74" s="222"/>
      <c r="Z74" s="10"/>
      <c r="AA74" s="10"/>
      <c r="AB74" s="222"/>
      <c r="AC74" s="10"/>
      <c r="AD74" s="10"/>
    </row>
    <row r="75" spans="1:30" s="6" customFormat="1" x14ac:dyDescent="0.3">
      <c r="A75" s="224"/>
      <c r="C75" s="10"/>
      <c r="D75" s="10"/>
      <c r="E75" s="222"/>
      <c r="F75" s="10"/>
      <c r="G75" s="10"/>
      <c r="H75" s="222"/>
      <c r="I75" s="10"/>
      <c r="J75" s="10"/>
      <c r="K75" s="222"/>
      <c r="M75" s="10"/>
      <c r="N75" s="10"/>
      <c r="O75" s="222"/>
      <c r="P75" s="10"/>
      <c r="Q75" s="10"/>
      <c r="R75" s="222"/>
      <c r="S75" s="10"/>
      <c r="T75" s="10"/>
      <c r="U75" s="222"/>
      <c r="W75" s="10"/>
      <c r="X75" s="10"/>
      <c r="Y75" s="222"/>
      <c r="Z75" s="10"/>
      <c r="AA75" s="10"/>
      <c r="AB75" s="222"/>
      <c r="AC75" s="10"/>
      <c r="AD75" s="10"/>
    </row>
    <row r="76" spans="1:30" s="6" customFormat="1" x14ac:dyDescent="0.3">
      <c r="A76" s="224"/>
      <c r="C76" s="10"/>
      <c r="D76" s="10"/>
      <c r="E76" s="222"/>
      <c r="F76" s="10"/>
      <c r="G76" s="10"/>
      <c r="H76" s="222"/>
      <c r="I76" s="10"/>
      <c r="J76" s="10"/>
      <c r="K76" s="222"/>
      <c r="M76" s="10"/>
      <c r="N76" s="10"/>
      <c r="O76" s="222"/>
      <c r="P76" s="10"/>
      <c r="Q76" s="10"/>
      <c r="R76" s="222"/>
      <c r="S76" s="10"/>
      <c r="T76" s="10"/>
      <c r="U76" s="222"/>
      <c r="W76" s="10"/>
      <c r="X76" s="10"/>
      <c r="Y76" s="222"/>
      <c r="Z76" s="10"/>
      <c r="AA76" s="10"/>
      <c r="AB76" s="222"/>
      <c r="AC76" s="10"/>
      <c r="AD76" s="10"/>
    </row>
    <row r="77" spans="1:30" s="6" customFormat="1" x14ac:dyDescent="0.3">
      <c r="A77" s="224"/>
      <c r="C77" s="10"/>
      <c r="D77" s="10"/>
      <c r="E77" s="222"/>
      <c r="F77" s="10"/>
      <c r="G77" s="10"/>
      <c r="H77" s="222"/>
      <c r="I77" s="10"/>
      <c r="J77" s="10"/>
      <c r="K77" s="222"/>
      <c r="M77" s="10"/>
      <c r="N77" s="10"/>
      <c r="O77" s="222"/>
      <c r="P77" s="10"/>
      <c r="Q77" s="10"/>
      <c r="R77" s="222"/>
      <c r="S77" s="10"/>
      <c r="T77" s="10"/>
      <c r="U77" s="222"/>
      <c r="W77" s="10"/>
      <c r="X77" s="10"/>
      <c r="Y77" s="222"/>
      <c r="Z77" s="10"/>
      <c r="AA77" s="10"/>
      <c r="AB77" s="222"/>
      <c r="AC77" s="10"/>
      <c r="AD77" s="10"/>
    </row>
    <row r="78" spans="1:30" s="6" customFormat="1" x14ac:dyDescent="0.3">
      <c r="A78" s="224"/>
      <c r="C78" s="10"/>
      <c r="D78" s="10"/>
      <c r="E78" s="222"/>
      <c r="F78" s="10"/>
      <c r="G78" s="10"/>
      <c r="H78" s="222"/>
      <c r="I78" s="10"/>
      <c r="J78" s="10"/>
      <c r="K78" s="222"/>
      <c r="M78" s="10"/>
      <c r="N78" s="10"/>
      <c r="O78" s="222"/>
      <c r="P78" s="10"/>
      <c r="Q78" s="10"/>
      <c r="R78" s="222"/>
      <c r="S78" s="10"/>
      <c r="T78" s="10"/>
      <c r="U78" s="222"/>
      <c r="W78" s="10"/>
      <c r="X78" s="10"/>
      <c r="Y78" s="222"/>
      <c r="Z78" s="10"/>
      <c r="AA78" s="10"/>
      <c r="AB78" s="222"/>
      <c r="AC78" s="10"/>
      <c r="AD78" s="10"/>
    </row>
    <row r="79" spans="1:30" s="6" customFormat="1" x14ac:dyDescent="0.3">
      <c r="A79" s="224"/>
      <c r="C79" s="10"/>
      <c r="D79" s="10"/>
      <c r="E79" s="222"/>
      <c r="F79" s="10"/>
      <c r="G79" s="10"/>
      <c r="H79" s="222"/>
      <c r="I79" s="10"/>
      <c r="J79" s="10"/>
      <c r="K79" s="222"/>
      <c r="M79" s="10"/>
      <c r="N79" s="10"/>
      <c r="O79" s="222"/>
      <c r="P79" s="10"/>
      <c r="Q79" s="10"/>
      <c r="R79" s="222"/>
      <c r="S79" s="10"/>
      <c r="T79" s="10"/>
      <c r="U79" s="222"/>
      <c r="W79" s="10"/>
      <c r="X79" s="10"/>
      <c r="Y79" s="222"/>
      <c r="Z79" s="10"/>
      <c r="AA79" s="10"/>
      <c r="AB79" s="222"/>
      <c r="AC79" s="10"/>
      <c r="AD79" s="10"/>
    </row>
    <row r="80" spans="1:30" s="6" customFormat="1" x14ac:dyDescent="0.3">
      <c r="A80" s="224"/>
      <c r="C80" s="10"/>
      <c r="D80" s="10"/>
      <c r="E80" s="222"/>
      <c r="F80" s="10"/>
      <c r="G80" s="10"/>
      <c r="H80" s="222"/>
      <c r="I80" s="10"/>
      <c r="J80" s="10"/>
      <c r="K80" s="222"/>
      <c r="M80" s="10"/>
      <c r="N80" s="10"/>
      <c r="O80" s="222"/>
      <c r="P80" s="10"/>
      <c r="Q80" s="10"/>
      <c r="R80" s="222"/>
      <c r="S80" s="10"/>
      <c r="T80" s="10"/>
      <c r="U80" s="222"/>
      <c r="W80" s="10"/>
      <c r="X80" s="10"/>
      <c r="Y80" s="222"/>
      <c r="Z80" s="10"/>
      <c r="AA80" s="10"/>
      <c r="AB80" s="222"/>
      <c r="AC80" s="10"/>
      <c r="AD80" s="10"/>
    </row>
    <row r="81" spans="1:30" s="6" customFormat="1" x14ac:dyDescent="0.3">
      <c r="A81" s="224"/>
      <c r="C81" s="10"/>
      <c r="D81" s="10"/>
      <c r="E81" s="222"/>
      <c r="F81" s="10"/>
      <c r="G81" s="10"/>
      <c r="H81" s="222"/>
      <c r="I81" s="10"/>
      <c r="J81" s="10"/>
      <c r="K81" s="222"/>
      <c r="M81" s="10"/>
      <c r="N81" s="10"/>
      <c r="O81" s="222"/>
      <c r="P81" s="10"/>
      <c r="Q81" s="10"/>
      <c r="R81" s="222"/>
      <c r="S81" s="10"/>
      <c r="T81" s="10"/>
      <c r="U81" s="222"/>
      <c r="W81" s="10"/>
      <c r="X81" s="10"/>
      <c r="Y81" s="222"/>
      <c r="Z81" s="10"/>
      <c r="AA81" s="10"/>
      <c r="AB81" s="222"/>
      <c r="AC81" s="10"/>
      <c r="AD81" s="10"/>
    </row>
    <row r="82" spans="1:30" s="6" customFormat="1" x14ac:dyDescent="0.3">
      <c r="A82" s="224"/>
      <c r="C82" s="10"/>
      <c r="D82" s="10"/>
      <c r="E82" s="222"/>
      <c r="F82" s="10"/>
      <c r="G82" s="10"/>
      <c r="H82" s="222"/>
      <c r="I82" s="10"/>
      <c r="J82" s="10"/>
      <c r="K82" s="222"/>
      <c r="M82" s="10"/>
      <c r="N82" s="10"/>
      <c r="O82" s="222"/>
      <c r="P82" s="10"/>
      <c r="Q82" s="10"/>
      <c r="R82" s="222"/>
      <c r="S82" s="10"/>
      <c r="T82" s="10"/>
      <c r="U82" s="222"/>
      <c r="W82" s="10"/>
      <c r="X82" s="10"/>
      <c r="Y82" s="222"/>
      <c r="Z82" s="10"/>
      <c r="AA82" s="10"/>
      <c r="AB82" s="222"/>
      <c r="AC82" s="10"/>
      <c r="AD82" s="10"/>
    </row>
    <row r="83" spans="1:30" s="6" customFormat="1" x14ac:dyDescent="0.3">
      <c r="A83" s="224"/>
      <c r="C83" s="10"/>
      <c r="D83" s="10"/>
      <c r="E83" s="222"/>
      <c r="F83" s="10"/>
      <c r="G83" s="10"/>
      <c r="H83" s="222"/>
      <c r="I83" s="10"/>
      <c r="J83" s="10"/>
      <c r="K83" s="222"/>
      <c r="M83" s="10"/>
      <c r="N83" s="10"/>
      <c r="O83" s="222"/>
      <c r="P83" s="10"/>
      <c r="Q83" s="10"/>
      <c r="R83" s="222"/>
      <c r="S83" s="10"/>
      <c r="T83" s="10"/>
      <c r="U83" s="222"/>
      <c r="W83" s="10"/>
      <c r="X83" s="10"/>
      <c r="Y83" s="222"/>
      <c r="Z83" s="10"/>
      <c r="AA83" s="10"/>
      <c r="AB83" s="222"/>
      <c r="AC83" s="10"/>
      <c r="AD83" s="10"/>
    </row>
    <row r="84" spans="1:30" s="6" customFormat="1" x14ac:dyDescent="0.3">
      <c r="A84" s="224"/>
      <c r="C84" s="10"/>
      <c r="D84" s="10"/>
      <c r="E84" s="222"/>
      <c r="F84" s="10"/>
      <c r="G84" s="10"/>
      <c r="H84" s="222"/>
      <c r="I84" s="10"/>
      <c r="J84" s="10"/>
      <c r="K84" s="222"/>
      <c r="M84" s="10"/>
      <c r="N84" s="10"/>
      <c r="O84" s="222"/>
      <c r="P84" s="10"/>
      <c r="Q84" s="10"/>
      <c r="R84" s="222"/>
      <c r="S84" s="10"/>
      <c r="T84" s="10"/>
      <c r="U84" s="222"/>
      <c r="W84" s="10"/>
      <c r="X84" s="10"/>
      <c r="Y84" s="222"/>
      <c r="Z84" s="10"/>
      <c r="AA84" s="10"/>
      <c r="AB84" s="222"/>
      <c r="AC84" s="10"/>
      <c r="AD84" s="10"/>
    </row>
    <row r="85" spans="1:30" s="6" customFormat="1" x14ac:dyDescent="0.3">
      <c r="A85" s="224"/>
      <c r="C85" s="10"/>
      <c r="D85" s="10"/>
      <c r="E85" s="222"/>
      <c r="F85" s="10"/>
      <c r="G85" s="10"/>
      <c r="H85" s="222"/>
      <c r="I85" s="10"/>
      <c r="J85" s="10"/>
      <c r="K85" s="222"/>
      <c r="M85" s="10"/>
      <c r="N85" s="10"/>
      <c r="O85" s="222"/>
      <c r="P85" s="10"/>
      <c r="Q85" s="10"/>
      <c r="R85" s="222"/>
      <c r="S85" s="10"/>
      <c r="T85" s="10"/>
      <c r="U85" s="222"/>
      <c r="W85" s="10"/>
      <c r="X85" s="10"/>
      <c r="Y85" s="222"/>
      <c r="Z85" s="10"/>
      <c r="AA85" s="10"/>
      <c r="AB85" s="222"/>
      <c r="AC85" s="10"/>
      <c r="AD85" s="10"/>
    </row>
    <row r="86" spans="1:30" s="6" customFormat="1" x14ac:dyDescent="0.3">
      <c r="A86" s="224"/>
      <c r="C86" s="10"/>
      <c r="D86" s="10"/>
      <c r="E86" s="222"/>
      <c r="F86" s="10"/>
      <c r="G86" s="10"/>
      <c r="H86" s="222"/>
      <c r="I86" s="10"/>
      <c r="J86" s="10"/>
      <c r="K86" s="222"/>
      <c r="M86" s="10"/>
      <c r="N86" s="10"/>
      <c r="O86" s="222"/>
      <c r="P86" s="10"/>
      <c r="Q86" s="10"/>
      <c r="R86" s="222"/>
      <c r="S86" s="10"/>
      <c r="T86" s="10"/>
      <c r="U86" s="222"/>
      <c r="W86" s="10"/>
      <c r="X86" s="10"/>
      <c r="Y86" s="222"/>
      <c r="Z86" s="10"/>
      <c r="AA86" s="10"/>
      <c r="AB86" s="222"/>
      <c r="AC86" s="10"/>
      <c r="AD86" s="10"/>
    </row>
    <row r="87" spans="1:30" s="6" customFormat="1" x14ac:dyDescent="0.3">
      <c r="A87" s="224"/>
      <c r="C87" s="10"/>
      <c r="D87" s="10"/>
      <c r="E87" s="222"/>
      <c r="F87" s="10"/>
      <c r="G87" s="10"/>
      <c r="H87" s="222"/>
      <c r="I87" s="10"/>
      <c r="J87" s="10"/>
      <c r="K87" s="222"/>
      <c r="M87" s="10"/>
      <c r="N87" s="10"/>
      <c r="O87" s="222"/>
      <c r="P87" s="10"/>
      <c r="Q87" s="10"/>
      <c r="R87" s="222"/>
      <c r="S87" s="10"/>
      <c r="T87" s="10"/>
      <c r="U87" s="222"/>
      <c r="W87" s="10"/>
      <c r="X87" s="10"/>
      <c r="Y87" s="222"/>
      <c r="Z87" s="10"/>
      <c r="AA87" s="10"/>
      <c r="AB87" s="222"/>
      <c r="AC87" s="10"/>
      <c r="AD87" s="10"/>
    </row>
    <row r="88" spans="1:30" s="6" customFormat="1" x14ac:dyDescent="0.3">
      <c r="A88" s="224"/>
      <c r="C88" s="10"/>
      <c r="D88" s="10"/>
      <c r="E88" s="222"/>
      <c r="F88" s="10"/>
      <c r="G88" s="10"/>
      <c r="H88" s="222"/>
      <c r="I88" s="10"/>
      <c r="J88" s="10"/>
      <c r="K88" s="222"/>
      <c r="M88" s="10"/>
      <c r="N88" s="10"/>
      <c r="O88" s="222"/>
      <c r="P88" s="10"/>
      <c r="Q88" s="10"/>
      <c r="R88" s="222"/>
      <c r="S88" s="10"/>
      <c r="T88" s="10"/>
      <c r="U88" s="222"/>
      <c r="W88" s="10"/>
      <c r="X88" s="10"/>
      <c r="Y88" s="222"/>
      <c r="Z88" s="10"/>
      <c r="AA88" s="10"/>
      <c r="AB88" s="222"/>
      <c r="AC88" s="10"/>
      <c r="AD88" s="10"/>
    </row>
    <row r="89" spans="1:30" s="6" customFormat="1" x14ac:dyDescent="0.3">
      <c r="A89" s="224"/>
      <c r="C89" s="10"/>
      <c r="D89" s="10"/>
      <c r="E89" s="222"/>
      <c r="F89" s="10"/>
      <c r="G89" s="10"/>
      <c r="H89" s="222"/>
      <c r="I89" s="10"/>
      <c r="J89" s="10"/>
      <c r="K89" s="222"/>
      <c r="M89" s="10"/>
      <c r="N89" s="10"/>
      <c r="O89" s="222"/>
      <c r="P89" s="10"/>
      <c r="Q89" s="10"/>
      <c r="R89" s="222"/>
      <c r="S89" s="10"/>
      <c r="T89" s="10"/>
      <c r="U89" s="222"/>
      <c r="W89" s="10"/>
      <c r="X89" s="10"/>
      <c r="Y89" s="222"/>
      <c r="Z89" s="10"/>
      <c r="AA89" s="10"/>
      <c r="AB89" s="222"/>
      <c r="AC89" s="10"/>
      <c r="AD89" s="10"/>
    </row>
    <row r="90" spans="1:30" s="6" customFormat="1" x14ac:dyDescent="0.3">
      <c r="A90" s="224"/>
      <c r="C90" s="10"/>
      <c r="D90" s="10"/>
      <c r="E90" s="222"/>
      <c r="F90" s="10"/>
      <c r="G90" s="10"/>
      <c r="H90" s="222"/>
      <c r="I90" s="10"/>
      <c r="J90" s="10"/>
      <c r="K90" s="222"/>
      <c r="M90" s="10"/>
      <c r="N90" s="10"/>
      <c r="O90" s="222"/>
      <c r="P90" s="10"/>
      <c r="Q90" s="10"/>
      <c r="R90" s="222"/>
      <c r="S90" s="10"/>
      <c r="T90" s="10"/>
      <c r="U90" s="222"/>
      <c r="W90" s="10"/>
      <c r="X90" s="10"/>
      <c r="Y90" s="222"/>
      <c r="Z90" s="10"/>
      <c r="AA90" s="10"/>
      <c r="AB90" s="222"/>
      <c r="AC90" s="10"/>
      <c r="AD90" s="10"/>
    </row>
    <row r="91" spans="1:30" s="6" customFormat="1" x14ac:dyDescent="0.3">
      <c r="A91" s="224"/>
      <c r="C91" s="10"/>
      <c r="D91" s="10"/>
      <c r="E91" s="222"/>
      <c r="F91" s="10"/>
      <c r="G91" s="10"/>
      <c r="H91" s="222"/>
      <c r="I91" s="10"/>
      <c r="J91" s="10"/>
      <c r="K91" s="222"/>
      <c r="M91" s="10"/>
      <c r="N91" s="10"/>
      <c r="O91" s="222"/>
      <c r="P91" s="10"/>
      <c r="Q91" s="10"/>
      <c r="R91" s="222"/>
      <c r="S91" s="10"/>
      <c r="T91" s="10"/>
      <c r="U91" s="222"/>
      <c r="W91" s="10"/>
      <c r="X91" s="10"/>
      <c r="Y91" s="222"/>
      <c r="Z91" s="10"/>
      <c r="AA91" s="10"/>
      <c r="AB91" s="222"/>
      <c r="AC91" s="10"/>
      <c r="AD91" s="10"/>
    </row>
    <row r="92" spans="1:30" s="6" customFormat="1" x14ac:dyDescent="0.3">
      <c r="A92" s="224"/>
      <c r="C92" s="10"/>
      <c r="D92" s="10"/>
      <c r="E92" s="222"/>
      <c r="F92" s="10"/>
      <c r="G92" s="10"/>
      <c r="H92" s="222"/>
      <c r="I92" s="10"/>
      <c r="J92" s="10"/>
      <c r="K92" s="222"/>
      <c r="M92" s="10"/>
      <c r="N92" s="10"/>
      <c r="O92" s="222"/>
      <c r="P92" s="10"/>
      <c r="Q92" s="10"/>
      <c r="R92" s="222"/>
      <c r="S92" s="10"/>
      <c r="T92" s="10"/>
      <c r="U92" s="222"/>
      <c r="W92" s="10"/>
      <c r="X92" s="10"/>
      <c r="Y92" s="222"/>
      <c r="Z92" s="10"/>
      <c r="AA92" s="10"/>
      <c r="AB92" s="222"/>
      <c r="AC92" s="10"/>
      <c r="AD92" s="10"/>
    </row>
    <row r="93" spans="1:30" s="6" customFormat="1" x14ac:dyDescent="0.3">
      <c r="A93" s="224"/>
      <c r="C93" s="10"/>
      <c r="D93" s="10"/>
      <c r="E93" s="222"/>
      <c r="F93" s="10"/>
      <c r="G93" s="10"/>
      <c r="H93" s="222"/>
      <c r="I93" s="10"/>
      <c r="J93" s="10"/>
      <c r="K93" s="222"/>
      <c r="M93" s="10"/>
      <c r="N93" s="10"/>
      <c r="O93" s="222"/>
      <c r="P93" s="10"/>
      <c r="Q93" s="10"/>
      <c r="R93" s="222"/>
      <c r="S93" s="10"/>
      <c r="T93" s="10"/>
      <c r="U93" s="222"/>
      <c r="W93" s="10"/>
      <c r="X93" s="10"/>
      <c r="Y93" s="222"/>
      <c r="Z93" s="10"/>
      <c r="AA93" s="10"/>
      <c r="AB93" s="222"/>
      <c r="AC93" s="10"/>
      <c r="AD93" s="10"/>
    </row>
    <row r="94" spans="1:30" s="6" customFormat="1" x14ac:dyDescent="0.3">
      <c r="A94" s="224"/>
      <c r="C94" s="10"/>
      <c r="D94" s="10"/>
      <c r="E94" s="222"/>
      <c r="F94" s="10"/>
      <c r="G94" s="10"/>
      <c r="H94" s="222"/>
      <c r="I94" s="10"/>
      <c r="J94" s="10"/>
      <c r="K94" s="222"/>
      <c r="M94" s="10"/>
      <c r="N94" s="10"/>
      <c r="O94" s="222"/>
      <c r="P94" s="10"/>
      <c r="Q94" s="10"/>
      <c r="R94" s="222"/>
      <c r="S94" s="10"/>
      <c r="T94" s="10"/>
      <c r="U94" s="222"/>
      <c r="W94" s="10"/>
      <c r="X94" s="10"/>
      <c r="Y94" s="222"/>
      <c r="Z94" s="10"/>
      <c r="AA94" s="10"/>
      <c r="AB94" s="222"/>
      <c r="AC94" s="10"/>
      <c r="AD94" s="10"/>
    </row>
    <row r="95" spans="1:30" s="6" customFormat="1" x14ac:dyDescent="0.3">
      <c r="A95" s="224"/>
      <c r="C95" s="10"/>
      <c r="D95" s="10"/>
      <c r="E95" s="222"/>
      <c r="F95" s="10"/>
      <c r="G95" s="10"/>
      <c r="H95" s="222"/>
      <c r="I95" s="10"/>
      <c r="J95" s="10"/>
      <c r="K95" s="222"/>
      <c r="M95" s="10"/>
      <c r="N95" s="10"/>
      <c r="O95" s="222"/>
      <c r="P95" s="10"/>
      <c r="Q95" s="10"/>
      <c r="R95" s="222"/>
      <c r="S95" s="10"/>
      <c r="T95" s="10"/>
      <c r="U95" s="222"/>
      <c r="W95" s="10"/>
      <c r="X95" s="10"/>
      <c r="Y95" s="222"/>
      <c r="Z95" s="10"/>
      <c r="AA95" s="10"/>
      <c r="AB95" s="222"/>
      <c r="AC95" s="10"/>
      <c r="AD95" s="10"/>
    </row>
    <row r="96" spans="1:30" s="6" customFormat="1" x14ac:dyDescent="0.3">
      <c r="A96" s="224"/>
      <c r="C96" s="10"/>
      <c r="D96" s="10"/>
      <c r="E96" s="222"/>
      <c r="F96" s="10"/>
      <c r="G96" s="10"/>
      <c r="H96" s="222"/>
      <c r="I96" s="10"/>
      <c r="J96" s="10"/>
      <c r="K96" s="222"/>
      <c r="M96" s="10"/>
      <c r="N96" s="10"/>
      <c r="O96" s="222"/>
      <c r="P96" s="10"/>
      <c r="Q96" s="10"/>
      <c r="R96" s="222"/>
      <c r="S96" s="10"/>
      <c r="T96" s="10"/>
      <c r="U96" s="222"/>
      <c r="W96" s="10"/>
      <c r="X96" s="10"/>
      <c r="Y96" s="222"/>
      <c r="Z96" s="10"/>
      <c r="AA96" s="10"/>
      <c r="AB96" s="222"/>
      <c r="AC96" s="10"/>
      <c r="AD96" s="10"/>
    </row>
    <row r="97" spans="1:30" s="6" customFormat="1" x14ac:dyDescent="0.3">
      <c r="A97" s="224"/>
      <c r="C97" s="10"/>
      <c r="D97" s="10"/>
      <c r="E97" s="222"/>
      <c r="F97" s="10"/>
      <c r="G97" s="10"/>
      <c r="H97" s="222"/>
      <c r="I97" s="10"/>
      <c r="J97" s="10"/>
      <c r="K97" s="222"/>
      <c r="M97" s="10"/>
      <c r="N97" s="10"/>
      <c r="O97" s="222"/>
      <c r="P97" s="10"/>
      <c r="Q97" s="10"/>
      <c r="R97" s="222"/>
      <c r="S97" s="10"/>
      <c r="T97" s="10"/>
      <c r="U97" s="222"/>
      <c r="W97" s="10"/>
      <c r="X97" s="10"/>
      <c r="Y97" s="222"/>
      <c r="Z97" s="10"/>
      <c r="AA97" s="10"/>
      <c r="AB97" s="222"/>
      <c r="AC97" s="10"/>
      <c r="AD97" s="10"/>
    </row>
    <row r="98" spans="1:30" s="6" customFormat="1" x14ac:dyDescent="0.3">
      <c r="A98" s="224"/>
      <c r="C98" s="10"/>
      <c r="D98" s="10"/>
      <c r="E98" s="222"/>
      <c r="F98" s="10"/>
      <c r="G98" s="10"/>
      <c r="H98" s="222"/>
      <c r="I98" s="10"/>
      <c r="J98" s="10"/>
      <c r="K98" s="222"/>
      <c r="M98" s="10"/>
      <c r="N98" s="10"/>
      <c r="O98" s="222"/>
      <c r="P98" s="10"/>
      <c r="Q98" s="10"/>
      <c r="R98" s="222"/>
      <c r="S98" s="10"/>
      <c r="T98" s="10"/>
      <c r="U98" s="222"/>
      <c r="W98" s="10"/>
      <c r="X98" s="10"/>
      <c r="Y98" s="222"/>
      <c r="Z98" s="10"/>
      <c r="AA98" s="10"/>
      <c r="AB98" s="222"/>
      <c r="AC98" s="10"/>
      <c r="AD98" s="10"/>
    </row>
    <row r="99" spans="1:30" s="6" customFormat="1" x14ac:dyDescent="0.3">
      <c r="A99" s="224"/>
      <c r="C99" s="10"/>
      <c r="D99" s="10"/>
      <c r="E99" s="222"/>
      <c r="F99" s="10"/>
      <c r="G99" s="10"/>
      <c r="H99" s="222"/>
      <c r="I99" s="10"/>
      <c r="J99" s="10"/>
      <c r="K99" s="222"/>
      <c r="M99" s="10"/>
      <c r="N99" s="10"/>
      <c r="O99" s="222"/>
      <c r="P99" s="10"/>
      <c r="Q99" s="10"/>
      <c r="R99" s="222"/>
      <c r="S99" s="10"/>
      <c r="T99" s="10"/>
      <c r="U99" s="222"/>
      <c r="W99" s="10"/>
      <c r="X99" s="10"/>
      <c r="Y99" s="222"/>
      <c r="Z99" s="10"/>
      <c r="AA99" s="10"/>
      <c r="AB99" s="222"/>
      <c r="AC99" s="10"/>
      <c r="AD99" s="10"/>
    </row>
    <row r="100" spans="1:30" s="6" customFormat="1" x14ac:dyDescent="0.3">
      <c r="A100" s="224"/>
      <c r="C100" s="10"/>
      <c r="D100" s="10"/>
      <c r="E100" s="222"/>
      <c r="F100" s="10"/>
      <c r="G100" s="10"/>
      <c r="H100" s="222"/>
      <c r="I100" s="10"/>
      <c r="J100" s="10"/>
      <c r="K100" s="222"/>
      <c r="M100" s="10"/>
      <c r="N100" s="10"/>
      <c r="O100" s="222"/>
      <c r="P100" s="10"/>
      <c r="Q100" s="10"/>
      <c r="R100" s="222"/>
      <c r="S100" s="10"/>
      <c r="T100" s="10"/>
      <c r="U100" s="222"/>
      <c r="W100" s="10"/>
      <c r="X100" s="10"/>
      <c r="Y100" s="222"/>
      <c r="Z100" s="10"/>
      <c r="AA100" s="10"/>
      <c r="AB100" s="222"/>
      <c r="AC100" s="10"/>
      <c r="AD100" s="10"/>
    </row>
    <row r="101" spans="1:30" s="6" customFormat="1" x14ac:dyDescent="0.3">
      <c r="A101" s="224"/>
      <c r="C101" s="10"/>
      <c r="D101" s="10"/>
      <c r="E101" s="222"/>
      <c r="F101" s="10"/>
      <c r="G101" s="10"/>
      <c r="H101" s="222"/>
      <c r="I101" s="10"/>
      <c r="J101" s="10"/>
      <c r="K101" s="222"/>
      <c r="M101" s="10"/>
      <c r="N101" s="10"/>
      <c r="O101" s="222"/>
      <c r="P101" s="10"/>
      <c r="Q101" s="10"/>
      <c r="R101" s="222"/>
      <c r="S101" s="10"/>
      <c r="T101" s="10"/>
      <c r="U101" s="222"/>
      <c r="W101" s="10"/>
      <c r="X101" s="10"/>
      <c r="Y101" s="222"/>
      <c r="Z101" s="10"/>
      <c r="AA101" s="10"/>
      <c r="AB101" s="222"/>
      <c r="AC101" s="10"/>
      <c r="AD101" s="10"/>
    </row>
    <row r="102" spans="1:30" s="6" customFormat="1" x14ac:dyDescent="0.3">
      <c r="A102" s="224"/>
      <c r="C102" s="10"/>
      <c r="D102" s="10"/>
      <c r="E102" s="222"/>
      <c r="F102" s="10"/>
      <c r="G102" s="10"/>
      <c r="H102" s="222"/>
      <c r="I102" s="10"/>
      <c r="J102" s="10"/>
      <c r="K102" s="222"/>
      <c r="M102" s="10"/>
      <c r="N102" s="10"/>
      <c r="O102" s="222"/>
      <c r="P102" s="10"/>
      <c r="Q102" s="10"/>
      <c r="R102" s="222"/>
      <c r="S102" s="10"/>
      <c r="T102" s="10"/>
      <c r="U102" s="222"/>
      <c r="W102" s="10"/>
      <c r="X102" s="10"/>
      <c r="Y102" s="222"/>
      <c r="Z102" s="10"/>
      <c r="AA102" s="10"/>
      <c r="AB102" s="222"/>
      <c r="AC102" s="10"/>
      <c r="AD102" s="10"/>
    </row>
    <row r="103" spans="1:30" s="6" customFormat="1" x14ac:dyDescent="0.3">
      <c r="A103" s="224"/>
      <c r="C103" s="10"/>
      <c r="D103" s="10"/>
      <c r="E103" s="222"/>
      <c r="F103" s="10"/>
      <c r="G103" s="10"/>
      <c r="H103" s="222"/>
      <c r="I103" s="10"/>
      <c r="J103" s="10"/>
      <c r="K103" s="222"/>
      <c r="M103" s="10"/>
      <c r="N103" s="10"/>
      <c r="O103" s="222"/>
      <c r="P103" s="10"/>
      <c r="Q103" s="10"/>
      <c r="R103" s="222"/>
      <c r="S103" s="10"/>
      <c r="T103" s="10"/>
      <c r="U103" s="222"/>
      <c r="W103" s="10"/>
      <c r="X103" s="10"/>
      <c r="Y103" s="222"/>
      <c r="Z103" s="10"/>
      <c r="AA103" s="10"/>
      <c r="AB103" s="222"/>
      <c r="AC103" s="10"/>
      <c r="AD103" s="10"/>
    </row>
    <row r="104" spans="1:30" s="6" customFormat="1" x14ac:dyDescent="0.3">
      <c r="A104" s="224"/>
      <c r="C104" s="10"/>
      <c r="D104" s="10"/>
      <c r="E104" s="222"/>
      <c r="F104" s="10"/>
      <c r="G104" s="10"/>
      <c r="H104" s="222"/>
      <c r="I104" s="10"/>
      <c r="J104" s="10"/>
      <c r="K104" s="222"/>
      <c r="M104" s="10"/>
      <c r="N104" s="10"/>
      <c r="O104" s="222"/>
      <c r="P104" s="10"/>
      <c r="Q104" s="10"/>
      <c r="R104" s="222"/>
      <c r="S104" s="10"/>
      <c r="T104" s="10"/>
      <c r="U104" s="222"/>
      <c r="W104" s="10"/>
      <c r="X104" s="10"/>
      <c r="Y104" s="222"/>
      <c r="Z104" s="10"/>
      <c r="AA104" s="10"/>
      <c r="AB104" s="222"/>
      <c r="AC104" s="10"/>
      <c r="AD104" s="10"/>
    </row>
    <row r="105" spans="1:30" s="6" customFormat="1" x14ac:dyDescent="0.3">
      <c r="A105" s="224"/>
      <c r="C105" s="10"/>
      <c r="D105" s="10"/>
      <c r="E105" s="222"/>
      <c r="F105" s="10"/>
      <c r="G105" s="10"/>
      <c r="H105" s="222"/>
      <c r="I105" s="10"/>
      <c r="J105" s="10"/>
      <c r="K105" s="222"/>
      <c r="M105" s="10"/>
      <c r="N105" s="10"/>
      <c r="O105" s="222"/>
      <c r="P105" s="10"/>
      <c r="Q105" s="10"/>
      <c r="R105" s="222"/>
      <c r="S105" s="10"/>
      <c r="T105" s="10"/>
      <c r="U105" s="222"/>
      <c r="W105" s="10"/>
      <c r="X105" s="10"/>
      <c r="Y105" s="222"/>
      <c r="Z105" s="10"/>
      <c r="AA105" s="10"/>
      <c r="AB105" s="222"/>
      <c r="AC105" s="10"/>
      <c r="AD105" s="10"/>
    </row>
    <row r="106" spans="1:30" s="6" customFormat="1" x14ac:dyDescent="0.3">
      <c r="A106" s="224"/>
      <c r="C106" s="10"/>
      <c r="D106" s="10"/>
      <c r="E106" s="222"/>
      <c r="F106" s="10"/>
      <c r="G106" s="10"/>
      <c r="H106" s="222"/>
      <c r="I106" s="10"/>
      <c r="J106" s="10"/>
      <c r="K106" s="222"/>
      <c r="M106" s="10"/>
      <c r="N106" s="10"/>
      <c r="O106" s="222"/>
      <c r="P106" s="10"/>
      <c r="Q106" s="10"/>
      <c r="R106" s="222"/>
      <c r="S106" s="10"/>
      <c r="T106" s="10"/>
      <c r="U106" s="222"/>
      <c r="W106" s="10"/>
      <c r="X106" s="10"/>
      <c r="Y106" s="222"/>
      <c r="Z106" s="10"/>
      <c r="AA106" s="10"/>
      <c r="AB106" s="222"/>
      <c r="AC106" s="10"/>
      <c r="AD106" s="10"/>
    </row>
    <row r="107" spans="1:30" s="6" customFormat="1" x14ac:dyDescent="0.3">
      <c r="A107" s="224"/>
      <c r="C107" s="10"/>
      <c r="D107" s="10"/>
      <c r="E107" s="222"/>
      <c r="F107" s="10"/>
      <c r="G107" s="10"/>
      <c r="H107" s="222"/>
      <c r="I107" s="10"/>
      <c r="J107" s="10"/>
      <c r="K107" s="222"/>
      <c r="M107" s="10"/>
      <c r="N107" s="10"/>
      <c r="O107" s="222"/>
      <c r="P107" s="10"/>
      <c r="Q107" s="10"/>
      <c r="R107" s="222"/>
      <c r="S107" s="10"/>
      <c r="T107" s="10"/>
      <c r="U107" s="222"/>
      <c r="W107" s="10"/>
      <c r="X107" s="10"/>
      <c r="Y107" s="222"/>
      <c r="Z107" s="10"/>
      <c r="AA107" s="10"/>
      <c r="AB107" s="222"/>
      <c r="AC107" s="10"/>
      <c r="AD107" s="10"/>
    </row>
    <row r="108" spans="1:30" s="6" customFormat="1" x14ac:dyDescent="0.3">
      <c r="A108" s="224"/>
      <c r="C108" s="10"/>
      <c r="D108" s="10"/>
      <c r="E108" s="222"/>
      <c r="F108" s="10"/>
      <c r="G108" s="10"/>
      <c r="H108" s="222"/>
      <c r="I108" s="10"/>
      <c r="J108" s="10"/>
      <c r="K108" s="222"/>
      <c r="M108" s="10"/>
      <c r="N108" s="10"/>
      <c r="O108" s="222"/>
      <c r="P108" s="10"/>
      <c r="Q108" s="10"/>
      <c r="R108" s="222"/>
      <c r="S108" s="10"/>
      <c r="T108" s="10"/>
      <c r="U108" s="222"/>
      <c r="W108" s="10"/>
      <c r="X108" s="10"/>
      <c r="Y108" s="222"/>
      <c r="Z108" s="10"/>
      <c r="AA108" s="10"/>
      <c r="AB108" s="222"/>
      <c r="AC108" s="10"/>
      <c r="AD108" s="10"/>
    </row>
    <row r="109" spans="1:30" s="6" customFormat="1" x14ac:dyDescent="0.3">
      <c r="A109" s="224"/>
      <c r="C109" s="10"/>
      <c r="D109" s="10"/>
      <c r="E109" s="222"/>
      <c r="F109" s="10"/>
      <c r="G109" s="10"/>
      <c r="H109" s="222"/>
      <c r="I109" s="10"/>
      <c r="J109" s="10"/>
      <c r="K109" s="222"/>
      <c r="M109" s="10"/>
      <c r="N109" s="10"/>
      <c r="O109" s="222"/>
      <c r="P109" s="10"/>
      <c r="Q109" s="10"/>
      <c r="R109" s="222"/>
      <c r="S109" s="10"/>
      <c r="T109" s="10"/>
      <c r="U109" s="222"/>
      <c r="W109" s="10"/>
      <c r="X109" s="10"/>
      <c r="Y109" s="222"/>
      <c r="Z109" s="10"/>
      <c r="AA109" s="10"/>
      <c r="AB109" s="222"/>
      <c r="AC109" s="10"/>
      <c r="AD109" s="10"/>
    </row>
    <row r="110" spans="1:30" s="6" customFormat="1" x14ac:dyDescent="0.3">
      <c r="A110" s="224"/>
      <c r="C110" s="10"/>
      <c r="D110" s="10"/>
      <c r="E110" s="222"/>
      <c r="F110" s="10"/>
      <c r="G110" s="10"/>
      <c r="H110" s="222"/>
      <c r="I110" s="10"/>
      <c r="J110" s="10"/>
      <c r="K110" s="222"/>
      <c r="M110" s="10"/>
      <c r="N110" s="10"/>
      <c r="O110" s="222"/>
      <c r="P110" s="10"/>
      <c r="Q110" s="10"/>
      <c r="R110" s="222"/>
      <c r="S110" s="10"/>
      <c r="T110" s="10"/>
      <c r="U110" s="222"/>
      <c r="W110" s="10"/>
      <c r="X110" s="10"/>
      <c r="Y110" s="222"/>
      <c r="Z110" s="10"/>
      <c r="AA110" s="10"/>
      <c r="AB110" s="222"/>
      <c r="AC110" s="10"/>
      <c r="AD110" s="10"/>
    </row>
    <row r="111" spans="1:30" s="6" customFormat="1" x14ac:dyDescent="0.3">
      <c r="A111" s="224"/>
      <c r="C111" s="10"/>
      <c r="D111" s="10"/>
      <c r="E111" s="222"/>
      <c r="F111" s="10"/>
      <c r="G111" s="10"/>
      <c r="H111" s="222"/>
      <c r="I111" s="10"/>
      <c r="J111" s="10"/>
      <c r="K111" s="222"/>
      <c r="M111" s="10"/>
      <c r="N111" s="10"/>
      <c r="O111" s="222"/>
      <c r="P111" s="10"/>
      <c r="Q111" s="10"/>
      <c r="R111" s="222"/>
      <c r="S111" s="10"/>
      <c r="T111" s="10"/>
      <c r="U111" s="222"/>
      <c r="W111" s="10"/>
      <c r="X111" s="10"/>
      <c r="Y111" s="222"/>
      <c r="Z111" s="10"/>
      <c r="AA111" s="10"/>
      <c r="AB111" s="222"/>
      <c r="AC111" s="10"/>
      <c r="AD111" s="10"/>
    </row>
    <row r="112" spans="1:30" s="6" customFormat="1" x14ac:dyDescent="0.3">
      <c r="A112" s="224"/>
      <c r="C112" s="10"/>
      <c r="D112" s="10"/>
      <c r="E112" s="222"/>
      <c r="F112" s="10"/>
      <c r="G112" s="10"/>
      <c r="H112" s="222"/>
      <c r="I112" s="10"/>
      <c r="J112" s="10"/>
      <c r="K112" s="222"/>
      <c r="M112" s="10"/>
      <c r="N112" s="10"/>
      <c r="O112" s="222"/>
      <c r="P112" s="10"/>
      <c r="Q112" s="10"/>
      <c r="R112" s="222"/>
      <c r="S112" s="10"/>
      <c r="T112" s="10"/>
      <c r="U112" s="222"/>
      <c r="W112" s="10"/>
      <c r="X112" s="10"/>
      <c r="Y112" s="222"/>
      <c r="Z112" s="10"/>
      <c r="AA112" s="10"/>
      <c r="AB112" s="222"/>
      <c r="AC112" s="10"/>
      <c r="AD112" s="10"/>
    </row>
    <row r="113" spans="1:30" s="6" customFormat="1" x14ac:dyDescent="0.3">
      <c r="A113" s="224"/>
      <c r="C113" s="10"/>
      <c r="D113" s="10"/>
      <c r="E113" s="222"/>
      <c r="F113" s="10"/>
      <c r="G113" s="10"/>
      <c r="H113" s="222"/>
      <c r="I113" s="10"/>
      <c r="J113" s="10"/>
      <c r="K113" s="222"/>
      <c r="M113" s="10"/>
      <c r="N113" s="10"/>
      <c r="O113" s="222"/>
      <c r="P113" s="10"/>
      <c r="Q113" s="10"/>
      <c r="R113" s="222"/>
      <c r="S113" s="10"/>
      <c r="T113" s="10"/>
      <c r="U113" s="222"/>
      <c r="W113" s="10"/>
      <c r="X113" s="10"/>
      <c r="Y113" s="222"/>
      <c r="Z113" s="10"/>
      <c r="AA113" s="10"/>
      <c r="AB113" s="222"/>
      <c r="AC113" s="10"/>
      <c r="AD113" s="10"/>
    </row>
    <row r="114" spans="1:30" s="7" customFormat="1" x14ac:dyDescent="0.3">
      <c r="A114" s="225"/>
      <c r="C114" s="10"/>
      <c r="D114" s="10"/>
      <c r="E114" s="222"/>
      <c r="F114" s="10"/>
      <c r="G114" s="10"/>
      <c r="H114" s="222"/>
      <c r="I114" s="10"/>
      <c r="J114" s="10"/>
      <c r="K114" s="222"/>
      <c r="M114" s="10"/>
      <c r="N114" s="10"/>
      <c r="O114" s="222"/>
      <c r="P114" s="10"/>
      <c r="Q114" s="10"/>
      <c r="R114" s="222"/>
      <c r="S114" s="10"/>
      <c r="T114" s="10"/>
      <c r="U114" s="222"/>
      <c r="W114" s="10"/>
      <c r="X114" s="10"/>
      <c r="Y114" s="222"/>
      <c r="Z114" s="10"/>
      <c r="AA114" s="10"/>
      <c r="AB114" s="222"/>
      <c r="AC114" s="10"/>
      <c r="AD114" s="10"/>
    </row>
    <row r="115" spans="1:30" s="7" customFormat="1" x14ac:dyDescent="0.3">
      <c r="A115" s="225"/>
      <c r="C115" s="10"/>
      <c r="D115" s="10"/>
      <c r="E115" s="222"/>
      <c r="F115" s="10"/>
      <c r="G115" s="10"/>
      <c r="H115" s="222"/>
      <c r="I115" s="10"/>
      <c r="J115" s="10"/>
      <c r="K115" s="222"/>
      <c r="M115" s="10"/>
      <c r="N115" s="10"/>
      <c r="O115" s="222"/>
      <c r="P115" s="10"/>
      <c r="Q115" s="10"/>
      <c r="R115" s="222"/>
      <c r="S115" s="10"/>
      <c r="T115" s="10"/>
      <c r="U115" s="222"/>
      <c r="W115" s="10"/>
      <c r="X115" s="10"/>
      <c r="Y115" s="222"/>
      <c r="Z115" s="10"/>
      <c r="AA115" s="10"/>
      <c r="AB115" s="222"/>
      <c r="AC115" s="10"/>
      <c r="AD115" s="10"/>
    </row>
    <row r="116" spans="1:30" s="7" customFormat="1" x14ac:dyDescent="0.3">
      <c r="A116" s="225"/>
      <c r="C116" s="10"/>
      <c r="D116" s="10"/>
      <c r="E116" s="222"/>
      <c r="F116" s="10"/>
      <c r="G116" s="10"/>
      <c r="H116" s="222"/>
      <c r="I116" s="10"/>
      <c r="J116" s="10"/>
      <c r="K116" s="222"/>
      <c r="M116" s="10"/>
      <c r="N116" s="10"/>
      <c r="O116" s="222"/>
      <c r="P116" s="10"/>
      <c r="Q116" s="10"/>
      <c r="R116" s="222"/>
      <c r="S116" s="10"/>
      <c r="T116" s="10"/>
      <c r="U116" s="222"/>
      <c r="W116" s="10"/>
      <c r="X116" s="10"/>
      <c r="Y116" s="222"/>
      <c r="Z116" s="10"/>
      <c r="AA116" s="10"/>
      <c r="AB116" s="222"/>
      <c r="AC116" s="10"/>
      <c r="AD116" s="10"/>
    </row>
    <row r="117" spans="1:30" s="7" customFormat="1" x14ac:dyDescent="0.3">
      <c r="A117" s="225"/>
      <c r="C117" s="10"/>
      <c r="D117" s="10"/>
      <c r="E117" s="222"/>
      <c r="F117" s="10"/>
      <c r="G117" s="10"/>
      <c r="H117" s="222"/>
      <c r="I117" s="10"/>
      <c r="J117" s="10"/>
      <c r="K117" s="222"/>
      <c r="M117" s="10"/>
      <c r="N117" s="10"/>
      <c r="O117" s="222"/>
      <c r="P117" s="10"/>
      <c r="Q117" s="10"/>
      <c r="R117" s="222"/>
      <c r="S117" s="10"/>
      <c r="T117" s="10"/>
      <c r="U117" s="222"/>
      <c r="W117" s="10"/>
      <c r="X117" s="10"/>
      <c r="Y117" s="222"/>
      <c r="Z117" s="10"/>
      <c r="AA117" s="10"/>
      <c r="AB117" s="222"/>
      <c r="AC117" s="10"/>
      <c r="AD117" s="10"/>
    </row>
    <row r="118" spans="1:30" s="7" customFormat="1" x14ac:dyDescent="0.3">
      <c r="A118" s="225"/>
      <c r="C118" s="10"/>
      <c r="D118" s="10"/>
      <c r="E118" s="222"/>
      <c r="F118" s="10"/>
      <c r="G118" s="10"/>
      <c r="H118" s="222"/>
      <c r="I118" s="10"/>
      <c r="J118" s="10"/>
      <c r="K118" s="222"/>
      <c r="M118" s="10"/>
      <c r="N118" s="10"/>
      <c r="O118" s="222"/>
      <c r="P118" s="10"/>
      <c r="Q118" s="10"/>
      <c r="R118" s="222"/>
      <c r="S118" s="10"/>
      <c r="T118" s="10"/>
      <c r="U118" s="222"/>
      <c r="W118" s="10"/>
      <c r="X118" s="10"/>
      <c r="Y118" s="222"/>
      <c r="Z118" s="10"/>
      <c r="AA118" s="10"/>
      <c r="AB118" s="222"/>
      <c r="AC118" s="10"/>
      <c r="AD118" s="10"/>
    </row>
    <row r="119" spans="1:30" s="7" customFormat="1" x14ac:dyDescent="0.3">
      <c r="A119" s="225"/>
      <c r="C119" s="10"/>
      <c r="D119" s="10"/>
      <c r="E119" s="222"/>
      <c r="F119" s="10"/>
      <c r="G119" s="10"/>
      <c r="H119" s="222"/>
      <c r="I119" s="10"/>
      <c r="J119" s="10"/>
      <c r="K119" s="222"/>
      <c r="M119" s="10"/>
      <c r="N119" s="10"/>
      <c r="O119" s="222"/>
      <c r="P119" s="10"/>
      <c r="Q119" s="10"/>
      <c r="R119" s="222"/>
      <c r="S119" s="10"/>
      <c r="T119" s="10"/>
      <c r="U119" s="222"/>
      <c r="W119" s="10"/>
      <c r="X119" s="10"/>
      <c r="Y119" s="222"/>
      <c r="Z119" s="10"/>
      <c r="AA119" s="10"/>
      <c r="AB119" s="222"/>
      <c r="AC119" s="10"/>
      <c r="AD119" s="10"/>
    </row>
    <row r="120" spans="1:30" s="7" customFormat="1" x14ac:dyDescent="0.3">
      <c r="A120" s="225"/>
      <c r="C120" s="10"/>
      <c r="D120" s="10"/>
      <c r="E120" s="222"/>
      <c r="F120" s="10"/>
      <c r="G120" s="10"/>
      <c r="H120" s="222"/>
      <c r="I120" s="10"/>
      <c r="J120" s="10"/>
      <c r="K120" s="222"/>
      <c r="M120" s="10"/>
      <c r="N120" s="10"/>
      <c r="O120" s="222"/>
      <c r="P120" s="10"/>
      <c r="Q120" s="10"/>
      <c r="R120" s="222"/>
      <c r="S120" s="10"/>
      <c r="T120" s="10"/>
      <c r="U120" s="222"/>
      <c r="W120" s="10"/>
      <c r="X120" s="10"/>
      <c r="Y120" s="222"/>
      <c r="Z120" s="10"/>
      <c r="AA120" s="10"/>
      <c r="AB120" s="222"/>
      <c r="AC120" s="10"/>
      <c r="AD120" s="10"/>
    </row>
    <row r="121" spans="1:30" s="7" customFormat="1" x14ac:dyDescent="0.3">
      <c r="A121" s="225"/>
      <c r="C121" s="10"/>
      <c r="D121" s="10"/>
      <c r="E121" s="222"/>
      <c r="F121" s="10"/>
      <c r="G121" s="10"/>
      <c r="H121" s="222"/>
      <c r="I121" s="10"/>
      <c r="J121" s="10"/>
      <c r="K121" s="222"/>
      <c r="M121" s="10"/>
      <c r="N121" s="10"/>
      <c r="O121" s="222"/>
      <c r="P121" s="10"/>
      <c r="Q121" s="10"/>
      <c r="R121" s="222"/>
      <c r="S121" s="10"/>
      <c r="T121" s="10"/>
      <c r="U121" s="222"/>
      <c r="W121" s="10"/>
      <c r="X121" s="10"/>
      <c r="Y121" s="222"/>
      <c r="Z121" s="10"/>
      <c r="AA121" s="10"/>
      <c r="AB121" s="222"/>
      <c r="AC121" s="10"/>
      <c r="AD121" s="10"/>
    </row>
    <row r="122" spans="1:30" s="7" customFormat="1" x14ac:dyDescent="0.3">
      <c r="A122" s="225"/>
      <c r="C122" s="10"/>
      <c r="D122" s="10"/>
      <c r="E122" s="222"/>
      <c r="F122" s="10"/>
      <c r="G122" s="10"/>
      <c r="H122" s="222"/>
      <c r="I122" s="10"/>
      <c r="J122" s="10"/>
      <c r="K122" s="222"/>
      <c r="M122" s="10"/>
      <c r="N122" s="10"/>
      <c r="O122" s="222"/>
      <c r="P122" s="10"/>
      <c r="Q122" s="10"/>
      <c r="R122" s="222"/>
      <c r="S122" s="10"/>
      <c r="T122" s="10"/>
      <c r="U122" s="222"/>
      <c r="W122" s="10"/>
      <c r="X122" s="10"/>
      <c r="Y122" s="222"/>
      <c r="Z122" s="10"/>
      <c r="AA122" s="10"/>
      <c r="AB122" s="222"/>
      <c r="AC122" s="10"/>
      <c r="AD122" s="10"/>
    </row>
    <row r="123" spans="1:30" s="7" customFormat="1" x14ac:dyDescent="0.3">
      <c r="A123" s="225"/>
      <c r="C123" s="10"/>
      <c r="D123" s="10"/>
      <c r="E123" s="222"/>
      <c r="F123" s="10"/>
      <c r="G123" s="10"/>
      <c r="H123" s="222"/>
      <c r="I123" s="10"/>
      <c r="J123" s="10"/>
      <c r="K123" s="222"/>
      <c r="M123" s="10"/>
      <c r="N123" s="10"/>
      <c r="O123" s="222"/>
      <c r="P123" s="10"/>
      <c r="Q123" s="10"/>
      <c r="R123" s="222"/>
      <c r="S123" s="10"/>
      <c r="T123" s="10"/>
      <c r="U123" s="222"/>
      <c r="W123" s="10"/>
      <c r="X123" s="10"/>
      <c r="Y123" s="222"/>
      <c r="Z123" s="10"/>
      <c r="AA123" s="10"/>
      <c r="AB123" s="222"/>
      <c r="AC123" s="10"/>
      <c r="AD123" s="10"/>
    </row>
    <row r="124" spans="1:30" s="7" customFormat="1" x14ac:dyDescent="0.3">
      <c r="A124" s="225"/>
      <c r="C124" s="10"/>
      <c r="D124" s="10"/>
      <c r="E124" s="222"/>
      <c r="F124" s="10"/>
      <c r="G124" s="10"/>
      <c r="H124" s="222"/>
      <c r="I124" s="10"/>
      <c r="J124" s="10"/>
      <c r="K124" s="222"/>
      <c r="M124" s="10"/>
      <c r="N124" s="10"/>
      <c r="O124" s="222"/>
      <c r="P124" s="10"/>
      <c r="Q124" s="10"/>
      <c r="R124" s="222"/>
      <c r="S124" s="10"/>
      <c r="T124" s="10"/>
      <c r="U124" s="222"/>
      <c r="W124" s="10"/>
      <c r="X124" s="10"/>
      <c r="Y124" s="222"/>
      <c r="Z124" s="10"/>
      <c r="AA124" s="10"/>
      <c r="AB124" s="222"/>
      <c r="AC124" s="10"/>
      <c r="AD124" s="10"/>
    </row>
    <row r="125" spans="1:30" s="7" customFormat="1" x14ac:dyDescent="0.3">
      <c r="A125" s="225"/>
      <c r="C125" s="10"/>
      <c r="D125" s="10"/>
      <c r="E125" s="222"/>
      <c r="F125" s="10"/>
      <c r="G125" s="10"/>
      <c r="H125" s="222"/>
      <c r="I125" s="10"/>
      <c r="J125" s="10"/>
      <c r="K125" s="222"/>
      <c r="M125" s="10"/>
      <c r="N125" s="10"/>
      <c r="O125" s="222"/>
      <c r="P125" s="10"/>
      <c r="Q125" s="10"/>
      <c r="R125" s="222"/>
      <c r="S125" s="10"/>
      <c r="T125" s="10"/>
      <c r="U125" s="222"/>
      <c r="W125" s="10"/>
      <c r="X125" s="10"/>
      <c r="Y125" s="222"/>
      <c r="Z125" s="10"/>
      <c r="AA125" s="10"/>
      <c r="AB125" s="222"/>
      <c r="AC125" s="10"/>
      <c r="AD125" s="10"/>
    </row>
    <row r="126" spans="1:30" s="7" customFormat="1" x14ac:dyDescent="0.3">
      <c r="A126" s="225"/>
      <c r="C126" s="10"/>
      <c r="D126" s="10"/>
      <c r="E126" s="222"/>
      <c r="F126" s="10"/>
      <c r="G126" s="10"/>
      <c r="H126" s="222"/>
      <c r="I126" s="10"/>
      <c r="J126" s="10"/>
      <c r="K126" s="222"/>
      <c r="M126" s="10"/>
      <c r="N126" s="10"/>
      <c r="O126" s="222"/>
      <c r="P126" s="10"/>
      <c r="Q126" s="10"/>
      <c r="R126" s="222"/>
      <c r="S126" s="10"/>
      <c r="T126" s="10"/>
      <c r="U126" s="222"/>
      <c r="W126" s="10"/>
      <c r="X126" s="10"/>
      <c r="Y126" s="222"/>
      <c r="Z126" s="10"/>
      <c r="AA126" s="10"/>
      <c r="AB126" s="222"/>
      <c r="AC126" s="10"/>
      <c r="AD126" s="10"/>
    </row>
    <row r="127" spans="1:30" s="7" customFormat="1" x14ac:dyDescent="0.3">
      <c r="A127" s="225"/>
      <c r="C127" s="10"/>
      <c r="D127" s="10"/>
      <c r="E127" s="222"/>
      <c r="F127" s="10"/>
      <c r="G127" s="10"/>
      <c r="H127" s="222"/>
      <c r="I127" s="10"/>
      <c r="J127" s="10"/>
      <c r="K127" s="222"/>
      <c r="M127" s="10"/>
      <c r="N127" s="10"/>
      <c r="O127" s="222"/>
      <c r="P127" s="10"/>
      <c r="Q127" s="10"/>
      <c r="R127" s="222"/>
      <c r="S127" s="10"/>
      <c r="T127" s="10"/>
      <c r="U127" s="222"/>
      <c r="W127" s="10"/>
      <c r="X127" s="10"/>
      <c r="Y127" s="222"/>
      <c r="Z127" s="10"/>
      <c r="AA127" s="10"/>
      <c r="AB127" s="222"/>
      <c r="AC127" s="10"/>
      <c r="AD127" s="10"/>
    </row>
    <row r="128" spans="1:30" s="7" customFormat="1" x14ac:dyDescent="0.3">
      <c r="A128" s="225"/>
      <c r="C128" s="10"/>
      <c r="D128" s="10"/>
      <c r="E128" s="222"/>
      <c r="F128" s="10"/>
      <c r="G128" s="10"/>
      <c r="H128" s="222"/>
      <c r="I128" s="10"/>
      <c r="J128" s="10"/>
      <c r="K128" s="222"/>
      <c r="M128" s="10"/>
      <c r="N128" s="10"/>
      <c r="O128" s="222"/>
      <c r="P128" s="10"/>
      <c r="Q128" s="10"/>
      <c r="R128" s="222"/>
      <c r="S128" s="10"/>
      <c r="T128" s="10"/>
      <c r="U128" s="222"/>
      <c r="W128" s="10"/>
      <c r="X128" s="10"/>
      <c r="Y128" s="222"/>
      <c r="Z128" s="10"/>
      <c r="AA128" s="10"/>
      <c r="AB128" s="222"/>
      <c r="AC128" s="10"/>
      <c r="AD128" s="10"/>
    </row>
    <row r="129" spans="1:30" s="7" customFormat="1" x14ac:dyDescent="0.3">
      <c r="A129" s="225"/>
      <c r="C129" s="10"/>
      <c r="D129" s="10"/>
      <c r="E129" s="222"/>
      <c r="F129" s="10"/>
      <c r="G129" s="10"/>
      <c r="H129" s="222"/>
      <c r="I129" s="10"/>
      <c r="J129" s="10"/>
      <c r="K129" s="222"/>
      <c r="M129" s="10"/>
      <c r="N129" s="10"/>
      <c r="O129" s="222"/>
      <c r="P129" s="10"/>
      <c r="Q129" s="10"/>
      <c r="R129" s="222"/>
      <c r="S129" s="10"/>
      <c r="T129" s="10"/>
      <c r="U129" s="222"/>
      <c r="W129" s="10"/>
      <c r="X129" s="10"/>
      <c r="Y129" s="222"/>
      <c r="Z129" s="10"/>
      <c r="AA129" s="10"/>
      <c r="AB129" s="222"/>
      <c r="AC129" s="10"/>
      <c r="AD129" s="10"/>
    </row>
    <row r="130" spans="1:30" s="7" customFormat="1" x14ac:dyDescent="0.3">
      <c r="A130" s="225"/>
      <c r="C130" s="10"/>
      <c r="D130" s="10"/>
      <c r="E130" s="222"/>
      <c r="F130" s="10"/>
      <c r="G130" s="10"/>
      <c r="H130" s="222"/>
      <c r="I130" s="10"/>
      <c r="J130" s="10"/>
      <c r="K130" s="222"/>
      <c r="M130" s="10"/>
      <c r="N130" s="10"/>
      <c r="O130" s="222"/>
      <c r="P130" s="10"/>
      <c r="Q130" s="10"/>
      <c r="R130" s="222"/>
      <c r="S130" s="10"/>
      <c r="T130" s="10"/>
      <c r="U130" s="222"/>
      <c r="W130" s="10"/>
      <c r="X130" s="10"/>
      <c r="Y130" s="222"/>
      <c r="Z130" s="10"/>
      <c r="AA130" s="10"/>
      <c r="AB130" s="222"/>
      <c r="AC130" s="10"/>
      <c r="AD130" s="10"/>
    </row>
    <row r="131" spans="1:30" s="7" customFormat="1" x14ac:dyDescent="0.3">
      <c r="A131" s="225"/>
      <c r="C131" s="10"/>
      <c r="D131" s="10"/>
      <c r="E131" s="222"/>
      <c r="F131" s="10"/>
      <c r="G131" s="10"/>
      <c r="H131" s="222"/>
      <c r="I131" s="10"/>
      <c r="J131" s="10"/>
      <c r="K131" s="222"/>
      <c r="M131" s="10"/>
      <c r="N131" s="10"/>
      <c r="O131" s="222"/>
      <c r="P131" s="10"/>
      <c r="Q131" s="10"/>
      <c r="R131" s="222"/>
      <c r="S131" s="10"/>
      <c r="T131" s="10"/>
      <c r="U131" s="222"/>
      <c r="W131" s="10"/>
      <c r="X131" s="10"/>
      <c r="Y131" s="222"/>
      <c r="Z131" s="10"/>
      <c r="AA131" s="10"/>
      <c r="AB131" s="222"/>
      <c r="AC131" s="10"/>
      <c r="AD131" s="10"/>
    </row>
    <row r="132" spans="1:30" s="7" customFormat="1" x14ac:dyDescent="0.3">
      <c r="A132" s="225"/>
      <c r="C132" s="10"/>
      <c r="D132" s="10"/>
      <c r="E132" s="222"/>
      <c r="F132" s="10"/>
      <c r="G132" s="10"/>
      <c r="H132" s="222"/>
      <c r="I132" s="10"/>
      <c r="J132" s="10"/>
      <c r="K132" s="222"/>
      <c r="M132" s="10"/>
      <c r="N132" s="10"/>
      <c r="O132" s="222"/>
      <c r="P132" s="10"/>
      <c r="Q132" s="10"/>
      <c r="R132" s="222"/>
      <c r="S132" s="10"/>
      <c r="T132" s="10"/>
      <c r="U132" s="222"/>
      <c r="W132" s="10"/>
      <c r="X132" s="10"/>
      <c r="Y132" s="222"/>
      <c r="Z132" s="10"/>
      <c r="AA132" s="10"/>
      <c r="AB132" s="222"/>
      <c r="AC132" s="10"/>
      <c r="AD132" s="10"/>
    </row>
    <row r="133" spans="1:30" s="7" customFormat="1" x14ac:dyDescent="0.3">
      <c r="A133" s="225"/>
      <c r="C133" s="10"/>
      <c r="D133" s="10"/>
      <c r="E133" s="222"/>
      <c r="F133" s="10"/>
      <c r="G133" s="10"/>
      <c r="H133" s="222"/>
      <c r="I133" s="10"/>
      <c r="J133" s="10"/>
      <c r="K133" s="222"/>
      <c r="M133" s="10"/>
      <c r="N133" s="10"/>
      <c r="O133" s="222"/>
      <c r="P133" s="10"/>
      <c r="Q133" s="10"/>
      <c r="R133" s="222"/>
      <c r="S133" s="10"/>
      <c r="T133" s="10"/>
      <c r="U133" s="222"/>
      <c r="W133" s="10"/>
      <c r="X133" s="10"/>
      <c r="Y133" s="222"/>
      <c r="Z133" s="10"/>
      <c r="AA133" s="10"/>
      <c r="AB133" s="222"/>
      <c r="AC133" s="10"/>
      <c r="AD133" s="10"/>
    </row>
    <row r="134" spans="1:30" s="7" customFormat="1" x14ac:dyDescent="0.3">
      <c r="A134" s="225"/>
      <c r="C134" s="10"/>
      <c r="D134" s="10"/>
      <c r="E134" s="222"/>
      <c r="F134" s="10"/>
      <c r="G134" s="10"/>
      <c r="H134" s="222"/>
      <c r="I134" s="10"/>
      <c r="J134" s="10"/>
      <c r="K134" s="222"/>
      <c r="M134" s="10"/>
      <c r="N134" s="10"/>
      <c r="O134" s="222"/>
      <c r="P134" s="10"/>
      <c r="Q134" s="10"/>
      <c r="R134" s="222"/>
      <c r="S134" s="10"/>
      <c r="T134" s="10"/>
      <c r="U134" s="222"/>
      <c r="W134" s="10"/>
      <c r="X134" s="10"/>
      <c r="Y134" s="222"/>
      <c r="Z134" s="10"/>
      <c r="AA134" s="10"/>
      <c r="AB134" s="222"/>
      <c r="AC134" s="10"/>
      <c r="AD134" s="10"/>
    </row>
    <row r="135" spans="1:30" s="7" customFormat="1" x14ac:dyDescent="0.3">
      <c r="A135" s="225"/>
      <c r="C135" s="10"/>
      <c r="D135" s="10"/>
      <c r="E135" s="222"/>
      <c r="F135" s="10"/>
      <c r="G135" s="10"/>
      <c r="H135" s="222"/>
      <c r="I135" s="10"/>
      <c r="J135" s="10"/>
      <c r="K135" s="222"/>
      <c r="M135" s="10"/>
      <c r="N135" s="10"/>
      <c r="O135" s="222"/>
      <c r="P135" s="10"/>
      <c r="Q135" s="10"/>
      <c r="R135" s="222"/>
      <c r="S135" s="10"/>
      <c r="T135" s="10"/>
      <c r="U135" s="222"/>
      <c r="W135" s="10"/>
      <c r="X135" s="10"/>
      <c r="Y135" s="222"/>
      <c r="Z135" s="10"/>
      <c r="AA135" s="10"/>
      <c r="AB135" s="222"/>
      <c r="AC135" s="10"/>
      <c r="AD135" s="10"/>
    </row>
    <row r="136" spans="1:30" s="7" customFormat="1" x14ac:dyDescent="0.3">
      <c r="A136" s="225"/>
      <c r="C136" s="10"/>
      <c r="D136" s="10"/>
      <c r="E136" s="222"/>
      <c r="F136" s="10"/>
      <c r="G136" s="10"/>
      <c r="H136" s="222"/>
      <c r="I136" s="10"/>
      <c r="J136" s="10"/>
      <c r="K136" s="222"/>
      <c r="M136" s="10"/>
      <c r="N136" s="10"/>
      <c r="O136" s="222"/>
      <c r="P136" s="10"/>
      <c r="Q136" s="10"/>
      <c r="R136" s="222"/>
      <c r="S136" s="10"/>
      <c r="T136" s="10"/>
      <c r="U136" s="222"/>
      <c r="W136" s="10"/>
      <c r="X136" s="10"/>
      <c r="Y136" s="222"/>
      <c r="Z136" s="10"/>
      <c r="AA136" s="10"/>
      <c r="AB136" s="222"/>
      <c r="AC136" s="10"/>
      <c r="AD136" s="10"/>
    </row>
    <row r="137" spans="1:30" s="7" customFormat="1" x14ac:dyDescent="0.3">
      <c r="A137" s="225"/>
      <c r="C137" s="10"/>
      <c r="D137" s="10"/>
      <c r="E137" s="222"/>
      <c r="F137" s="10"/>
      <c r="G137" s="10"/>
      <c r="H137" s="222"/>
      <c r="I137" s="10"/>
      <c r="J137" s="10"/>
      <c r="K137" s="222"/>
      <c r="M137" s="10"/>
      <c r="N137" s="10"/>
      <c r="O137" s="222"/>
      <c r="P137" s="10"/>
      <c r="Q137" s="10"/>
      <c r="R137" s="222"/>
      <c r="S137" s="10"/>
      <c r="T137" s="10"/>
      <c r="U137" s="222"/>
      <c r="W137" s="10"/>
      <c r="X137" s="10"/>
      <c r="Y137" s="222"/>
      <c r="Z137" s="10"/>
      <c r="AA137" s="10"/>
      <c r="AB137" s="222"/>
      <c r="AC137" s="10"/>
      <c r="AD137" s="10"/>
    </row>
    <row r="138" spans="1:30" s="7" customFormat="1" x14ac:dyDescent="0.3">
      <c r="A138" s="225"/>
      <c r="C138" s="10"/>
      <c r="D138" s="10"/>
      <c r="E138" s="222"/>
      <c r="F138" s="10"/>
      <c r="G138" s="10"/>
      <c r="H138" s="222"/>
      <c r="I138" s="10"/>
      <c r="J138" s="10"/>
      <c r="K138" s="222"/>
      <c r="M138" s="10"/>
      <c r="N138" s="10"/>
      <c r="O138" s="222"/>
      <c r="P138" s="10"/>
      <c r="Q138" s="10"/>
      <c r="R138" s="222"/>
      <c r="S138" s="10"/>
      <c r="T138" s="10"/>
      <c r="U138" s="222"/>
      <c r="W138" s="10"/>
      <c r="X138" s="10"/>
      <c r="Y138" s="222"/>
      <c r="Z138" s="10"/>
      <c r="AA138" s="10"/>
      <c r="AB138" s="222"/>
      <c r="AC138" s="10"/>
      <c r="AD138" s="10"/>
    </row>
    <row r="139" spans="1:30" s="7" customFormat="1" x14ac:dyDescent="0.3">
      <c r="A139" s="225"/>
      <c r="C139" s="10"/>
      <c r="D139" s="10"/>
      <c r="E139" s="222"/>
      <c r="F139" s="10"/>
      <c r="G139" s="10"/>
      <c r="H139" s="222"/>
      <c r="I139" s="10"/>
      <c r="J139" s="10"/>
      <c r="K139" s="222"/>
      <c r="M139" s="10"/>
      <c r="N139" s="10"/>
      <c r="O139" s="222"/>
      <c r="P139" s="10"/>
      <c r="Q139" s="10"/>
      <c r="R139" s="222"/>
      <c r="S139" s="10"/>
      <c r="T139" s="10"/>
      <c r="U139" s="222"/>
      <c r="W139" s="10"/>
      <c r="X139" s="10"/>
      <c r="Y139" s="222"/>
      <c r="Z139" s="10"/>
      <c r="AA139" s="10"/>
      <c r="AB139" s="222"/>
      <c r="AC139" s="10"/>
      <c r="AD139" s="10"/>
    </row>
    <row r="140" spans="1:30" s="7" customFormat="1" x14ac:dyDescent="0.3">
      <c r="A140" s="225"/>
      <c r="C140" s="10"/>
      <c r="D140" s="10"/>
      <c r="E140" s="222"/>
      <c r="F140" s="10"/>
      <c r="G140" s="10"/>
      <c r="H140" s="222"/>
      <c r="I140" s="10"/>
      <c r="J140" s="10"/>
      <c r="K140" s="222"/>
      <c r="M140" s="10"/>
      <c r="N140" s="10"/>
      <c r="O140" s="222"/>
      <c r="P140" s="10"/>
      <c r="Q140" s="10"/>
      <c r="R140" s="222"/>
      <c r="S140" s="10"/>
      <c r="T140" s="10"/>
      <c r="U140" s="222"/>
      <c r="W140" s="10"/>
      <c r="X140" s="10"/>
      <c r="Y140" s="222"/>
      <c r="Z140" s="10"/>
      <c r="AA140" s="10"/>
      <c r="AB140" s="222"/>
      <c r="AC140" s="10"/>
      <c r="AD140" s="10"/>
    </row>
    <row r="141" spans="1:30" s="7" customFormat="1" x14ac:dyDescent="0.3">
      <c r="A141" s="225"/>
      <c r="C141" s="10"/>
      <c r="D141" s="10"/>
      <c r="E141" s="222"/>
      <c r="F141" s="10"/>
      <c r="G141" s="10"/>
      <c r="H141" s="222"/>
      <c r="I141" s="10"/>
      <c r="J141" s="10"/>
      <c r="K141" s="222"/>
      <c r="M141" s="10"/>
      <c r="N141" s="10"/>
      <c r="O141" s="222"/>
      <c r="P141" s="10"/>
      <c r="Q141" s="10"/>
      <c r="R141" s="222"/>
      <c r="S141" s="10"/>
      <c r="T141" s="10"/>
      <c r="U141" s="222"/>
      <c r="W141" s="10"/>
      <c r="X141" s="10"/>
      <c r="Y141" s="222"/>
      <c r="Z141" s="10"/>
      <c r="AA141" s="10"/>
      <c r="AB141" s="222"/>
      <c r="AC141" s="10"/>
      <c r="AD141" s="10"/>
    </row>
    <row r="142" spans="1:30" s="7" customFormat="1" x14ac:dyDescent="0.3">
      <c r="A142" s="225"/>
      <c r="C142" s="10"/>
      <c r="D142" s="10"/>
      <c r="E142" s="222"/>
      <c r="F142" s="10"/>
      <c r="G142" s="10"/>
      <c r="H142" s="222"/>
      <c r="I142" s="10"/>
      <c r="J142" s="10"/>
      <c r="K142" s="222"/>
      <c r="M142" s="10"/>
      <c r="N142" s="10"/>
      <c r="O142" s="222"/>
      <c r="P142" s="10"/>
      <c r="Q142" s="10"/>
      <c r="R142" s="222"/>
      <c r="S142" s="10"/>
      <c r="T142" s="10"/>
      <c r="U142" s="222"/>
      <c r="W142" s="10"/>
      <c r="X142" s="10"/>
      <c r="Y142" s="222"/>
      <c r="Z142" s="10"/>
      <c r="AA142" s="10"/>
      <c r="AB142" s="222"/>
      <c r="AC142" s="10"/>
      <c r="AD142" s="10"/>
    </row>
    <row r="143" spans="1:30" s="7" customFormat="1" x14ac:dyDescent="0.3">
      <c r="A143" s="225"/>
      <c r="C143" s="10"/>
      <c r="D143" s="10"/>
      <c r="E143" s="222"/>
      <c r="F143" s="10"/>
      <c r="G143" s="10"/>
      <c r="H143" s="222"/>
      <c r="I143" s="10"/>
      <c r="J143" s="10"/>
      <c r="K143" s="222"/>
      <c r="M143" s="10"/>
      <c r="N143" s="10"/>
      <c r="O143" s="222"/>
      <c r="P143" s="10"/>
      <c r="Q143" s="10"/>
      <c r="R143" s="222"/>
      <c r="S143" s="10"/>
      <c r="T143" s="10"/>
      <c r="U143" s="222"/>
      <c r="W143" s="10"/>
      <c r="X143" s="10"/>
      <c r="Y143" s="222"/>
      <c r="Z143" s="10"/>
      <c r="AA143" s="10"/>
      <c r="AB143" s="222"/>
      <c r="AC143" s="10"/>
      <c r="AD143" s="10"/>
    </row>
    <row r="144" spans="1:30" s="7" customFormat="1" x14ac:dyDescent="0.3">
      <c r="A144" s="225"/>
      <c r="C144" s="10"/>
      <c r="D144" s="10"/>
      <c r="E144" s="222"/>
      <c r="F144" s="10"/>
      <c r="G144" s="10"/>
      <c r="H144" s="222"/>
      <c r="I144" s="10"/>
      <c r="J144" s="10"/>
      <c r="K144" s="222"/>
      <c r="M144" s="10"/>
      <c r="N144" s="10"/>
      <c r="O144" s="222"/>
      <c r="P144" s="10"/>
      <c r="Q144" s="10"/>
      <c r="R144" s="222"/>
      <c r="S144" s="10"/>
      <c r="T144" s="10"/>
      <c r="U144" s="222"/>
      <c r="W144" s="10"/>
      <c r="X144" s="10"/>
      <c r="Y144" s="222"/>
      <c r="Z144" s="10"/>
      <c r="AA144" s="10"/>
      <c r="AB144" s="222"/>
      <c r="AC144" s="10"/>
      <c r="AD144" s="10"/>
    </row>
    <row r="145" spans="1:30" s="7" customFormat="1" x14ac:dyDescent="0.3">
      <c r="A145" s="225"/>
      <c r="C145" s="10"/>
      <c r="D145" s="10"/>
      <c r="E145" s="222"/>
      <c r="F145" s="10"/>
      <c r="G145" s="10"/>
      <c r="H145" s="222"/>
      <c r="I145" s="10"/>
      <c r="J145" s="10"/>
      <c r="K145" s="222"/>
      <c r="M145" s="10"/>
      <c r="N145" s="10"/>
      <c r="O145" s="222"/>
      <c r="P145" s="10"/>
      <c r="Q145" s="10"/>
      <c r="R145" s="222"/>
      <c r="S145" s="10"/>
      <c r="T145" s="10"/>
      <c r="U145" s="222"/>
      <c r="W145" s="10"/>
      <c r="X145" s="10"/>
      <c r="Y145" s="222"/>
      <c r="Z145" s="10"/>
      <c r="AA145" s="10"/>
      <c r="AB145" s="222"/>
      <c r="AC145" s="10"/>
      <c r="AD145" s="10"/>
    </row>
    <row r="146" spans="1:30" s="7" customFormat="1" x14ac:dyDescent="0.3">
      <c r="A146" s="225"/>
      <c r="C146" s="10"/>
      <c r="D146" s="10"/>
      <c r="E146" s="222"/>
      <c r="F146" s="10"/>
      <c r="G146" s="10"/>
      <c r="H146" s="222"/>
      <c r="I146" s="10"/>
      <c r="J146" s="10"/>
      <c r="K146" s="222"/>
      <c r="M146" s="10"/>
      <c r="N146" s="10"/>
      <c r="O146" s="222"/>
      <c r="P146" s="10"/>
      <c r="Q146" s="10"/>
      <c r="R146" s="222"/>
      <c r="S146" s="10"/>
      <c r="T146" s="10"/>
      <c r="U146" s="222"/>
      <c r="W146" s="10"/>
      <c r="X146" s="10"/>
      <c r="Y146" s="222"/>
      <c r="Z146" s="10"/>
      <c r="AA146" s="10"/>
      <c r="AB146" s="222"/>
      <c r="AC146" s="10"/>
      <c r="AD146" s="10"/>
    </row>
    <row r="147" spans="1:30" s="7" customFormat="1" x14ac:dyDescent="0.3">
      <c r="A147" s="225"/>
      <c r="C147" s="10"/>
      <c r="D147" s="10"/>
      <c r="E147" s="222"/>
      <c r="F147" s="10"/>
      <c r="G147" s="10"/>
      <c r="H147" s="222"/>
      <c r="I147" s="10"/>
      <c r="J147" s="10"/>
      <c r="K147" s="222"/>
      <c r="M147" s="10"/>
      <c r="N147" s="10"/>
      <c r="O147" s="222"/>
      <c r="P147" s="10"/>
      <c r="Q147" s="10"/>
      <c r="R147" s="222"/>
      <c r="S147" s="10"/>
      <c r="T147" s="10"/>
      <c r="U147" s="222"/>
      <c r="W147" s="10"/>
      <c r="X147" s="10"/>
      <c r="Y147" s="222"/>
      <c r="Z147" s="10"/>
      <c r="AA147" s="10"/>
      <c r="AB147" s="222"/>
      <c r="AC147" s="10"/>
      <c r="AD147" s="10"/>
    </row>
    <row r="148" spans="1:30" s="7" customFormat="1" x14ac:dyDescent="0.3">
      <c r="A148" s="225"/>
      <c r="C148" s="10"/>
      <c r="D148" s="10"/>
      <c r="E148" s="222"/>
      <c r="F148" s="10"/>
      <c r="G148" s="10"/>
      <c r="H148" s="222"/>
      <c r="I148" s="10"/>
      <c r="J148" s="10"/>
      <c r="K148" s="222"/>
      <c r="M148" s="10"/>
      <c r="N148" s="10"/>
      <c r="O148" s="222"/>
      <c r="P148" s="10"/>
      <c r="Q148" s="10"/>
      <c r="R148" s="222"/>
      <c r="S148" s="10"/>
      <c r="T148" s="10"/>
      <c r="U148" s="222"/>
      <c r="W148" s="10"/>
      <c r="X148" s="10"/>
      <c r="Y148" s="222"/>
      <c r="Z148" s="10"/>
      <c r="AA148" s="10"/>
      <c r="AB148" s="222"/>
      <c r="AC148" s="10"/>
      <c r="AD148" s="10"/>
    </row>
    <row r="149" spans="1:30" s="7" customFormat="1" x14ac:dyDescent="0.3">
      <c r="A149" s="225"/>
      <c r="C149" s="10"/>
      <c r="D149" s="10"/>
      <c r="E149" s="222"/>
      <c r="F149" s="10"/>
      <c r="G149" s="10"/>
      <c r="H149" s="222"/>
      <c r="I149" s="10"/>
      <c r="J149" s="10"/>
      <c r="K149" s="222"/>
      <c r="M149" s="10"/>
      <c r="N149" s="10"/>
      <c r="O149" s="222"/>
      <c r="P149" s="10"/>
      <c r="Q149" s="10"/>
      <c r="R149" s="222"/>
      <c r="S149" s="10"/>
      <c r="T149" s="10"/>
      <c r="U149" s="222"/>
      <c r="W149" s="10"/>
      <c r="X149" s="10"/>
      <c r="Y149" s="222"/>
      <c r="Z149" s="10"/>
      <c r="AA149" s="10"/>
      <c r="AB149" s="222"/>
      <c r="AC149" s="10"/>
      <c r="AD149" s="10"/>
    </row>
    <row r="150" spans="1:30" s="7" customFormat="1" x14ac:dyDescent="0.3">
      <c r="A150" s="225"/>
      <c r="C150" s="10"/>
      <c r="D150" s="10"/>
      <c r="E150" s="222"/>
      <c r="F150" s="10"/>
      <c r="G150" s="10"/>
      <c r="H150" s="222"/>
      <c r="I150" s="10"/>
      <c r="J150" s="10"/>
      <c r="K150" s="222"/>
      <c r="M150" s="10"/>
      <c r="N150" s="10"/>
      <c r="O150" s="222"/>
      <c r="P150" s="10"/>
      <c r="Q150" s="10"/>
      <c r="R150" s="222"/>
      <c r="S150" s="10"/>
      <c r="T150" s="10"/>
      <c r="U150" s="222"/>
      <c r="W150" s="10"/>
      <c r="X150" s="10"/>
      <c r="Y150" s="222"/>
      <c r="Z150" s="10"/>
      <c r="AA150" s="10"/>
      <c r="AB150" s="222"/>
      <c r="AC150" s="10"/>
      <c r="AD150" s="10"/>
    </row>
    <row r="151" spans="1:30" s="7" customFormat="1" x14ac:dyDescent="0.3">
      <c r="A151" s="225"/>
      <c r="C151" s="10"/>
      <c r="D151" s="10"/>
      <c r="E151" s="222"/>
      <c r="F151" s="10"/>
      <c r="G151" s="10"/>
      <c r="H151" s="222"/>
      <c r="I151" s="10"/>
      <c r="J151" s="10"/>
      <c r="K151" s="222"/>
      <c r="M151" s="10"/>
      <c r="N151" s="10"/>
      <c r="O151" s="222"/>
      <c r="P151" s="10"/>
      <c r="Q151" s="10"/>
      <c r="R151" s="222"/>
      <c r="S151" s="10"/>
      <c r="T151" s="10"/>
      <c r="U151" s="222"/>
      <c r="W151" s="10"/>
      <c r="X151" s="10"/>
      <c r="Y151" s="222"/>
      <c r="Z151" s="10"/>
      <c r="AA151" s="10"/>
      <c r="AB151" s="222"/>
      <c r="AC151" s="10"/>
      <c r="AD151" s="10"/>
    </row>
    <row r="152" spans="1:30" s="7" customFormat="1" x14ac:dyDescent="0.3">
      <c r="A152" s="225"/>
      <c r="C152" s="10"/>
      <c r="D152" s="10"/>
      <c r="E152" s="222"/>
      <c r="F152" s="10"/>
      <c r="G152" s="10"/>
      <c r="H152" s="222"/>
      <c r="I152" s="10"/>
      <c r="J152" s="10"/>
      <c r="K152" s="222"/>
      <c r="M152" s="10"/>
      <c r="N152" s="10"/>
      <c r="O152" s="222"/>
      <c r="P152" s="10"/>
      <c r="Q152" s="10"/>
      <c r="R152" s="222"/>
      <c r="S152" s="10"/>
      <c r="T152" s="10"/>
      <c r="U152" s="222"/>
      <c r="W152" s="10"/>
      <c r="X152" s="10"/>
      <c r="Y152" s="222"/>
      <c r="Z152" s="10"/>
      <c r="AA152" s="10"/>
      <c r="AB152" s="222"/>
      <c r="AC152" s="10"/>
      <c r="AD152" s="10"/>
    </row>
    <row r="153" spans="1:30" s="7" customFormat="1" x14ac:dyDescent="0.3">
      <c r="A153" s="225"/>
      <c r="C153" s="10"/>
      <c r="D153" s="10"/>
      <c r="E153" s="222"/>
      <c r="F153" s="10"/>
      <c r="G153" s="10"/>
      <c r="H153" s="222"/>
      <c r="I153" s="10"/>
      <c r="J153" s="10"/>
      <c r="K153" s="222"/>
      <c r="M153" s="10"/>
      <c r="N153" s="10"/>
      <c r="O153" s="222"/>
      <c r="P153" s="10"/>
      <c r="Q153" s="10"/>
      <c r="R153" s="222"/>
      <c r="S153" s="10"/>
      <c r="T153" s="10"/>
      <c r="U153" s="222"/>
      <c r="W153" s="10"/>
      <c r="X153" s="10"/>
      <c r="Y153" s="222"/>
      <c r="Z153" s="10"/>
      <c r="AA153" s="10"/>
      <c r="AB153" s="222"/>
      <c r="AC153" s="10"/>
      <c r="AD153" s="10"/>
    </row>
    <row r="154" spans="1:30" s="7" customFormat="1" x14ac:dyDescent="0.3">
      <c r="A154" s="225"/>
      <c r="C154" s="10"/>
      <c r="D154" s="10"/>
      <c r="E154" s="222"/>
      <c r="F154" s="10"/>
      <c r="G154" s="10"/>
      <c r="H154" s="222"/>
      <c r="I154" s="10"/>
      <c r="J154" s="10"/>
      <c r="K154" s="222"/>
      <c r="M154" s="10"/>
      <c r="N154" s="10"/>
      <c r="O154" s="222"/>
      <c r="P154" s="10"/>
      <c r="Q154" s="10"/>
      <c r="R154" s="222"/>
      <c r="S154" s="10"/>
      <c r="T154" s="10"/>
      <c r="U154" s="222"/>
      <c r="W154" s="10"/>
      <c r="X154" s="10"/>
      <c r="Y154" s="222"/>
      <c r="Z154" s="10"/>
      <c r="AA154" s="10"/>
      <c r="AB154" s="222"/>
      <c r="AC154" s="10"/>
      <c r="AD154" s="10"/>
    </row>
    <row r="155" spans="1:30" s="7" customFormat="1" x14ac:dyDescent="0.3">
      <c r="A155" s="225"/>
      <c r="C155" s="10"/>
      <c r="D155" s="10"/>
      <c r="E155" s="222"/>
      <c r="F155" s="10"/>
      <c r="G155" s="10"/>
      <c r="H155" s="222"/>
      <c r="I155" s="10"/>
      <c r="J155" s="10"/>
      <c r="K155" s="222"/>
      <c r="M155" s="10"/>
      <c r="N155" s="10"/>
      <c r="O155" s="222"/>
      <c r="P155" s="10"/>
      <c r="Q155" s="10"/>
      <c r="R155" s="222"/>
      <c r="S155" s="10"/>
      <c r="T155" s="10"/>
      <c r="U155" s="222"/>
      <c r="W155" s="10"/>
      <c r="X155" s="10"/>
      <c r="Y155" s="222"/>
      <c r="Z155" s="10"/>
      <c r="AA155" s="10"/>
      <c r="AB155" s="222"/>
      <c r="AC155" s="10"/>
      <c r="AD155" s="10"/>
    </row>
    <row r="156" spans="1:30" s="7" customFormat="1" x14ac:dyDescent="0.3">
      <c r="A156" s="225"/>
      <c r="C156" s="10"/>
      <c r="D156" s="10"/>
      <c r="E156" s="222"/>
      <c r="F156" s="10"/>
      <c r="G156" s="10"/>
      <c r="H156" s="222"/>
      <c r="I156" s="10"/>
      <c r="J156" s="10"/>
      <c r="K156" s="222"/>
      <c r="M156" s="10"/>
      <c r="N156" s="10"/>
      <c r="O156" s="222"/>
      <c r="P156" s="10"/>
      <c r="Q156" s="10"/>
      <c r="R156" s="222"/>
      <c r="S156" s="10"/>
      <c r="T156" s="10"/>
      <c r="U156" s="222"/>
      <c r="W156" s="10"/>
      <c r="X156" s="10"/>
      <c r="Y156" s="222"/>
      <c r="Z156" s="10"/>
      <c r="AA156" s="10"/>
      <c r="AB156" s="222"/>
      <c r="AC156" s="10"/>
      <c r="AD156" s="10"/>
    </row>
    <row r="157" spans="1:30" s="7" customFormat="1" x14ac:dyDescent="0.3">
      <c r="A157" s="225"/>
      <c r="C157" s="10"/>
      <c r="D157" s="10"/>
      <c r="E157" s="222"/>
      <c r="F157" s="10"/>
      <c r="G157" s="10"/>
      <c r="H157" s="222"/>
      <c r="I157" s="10"/>
      <c r="J157" s="10"/>
      <c r="K157" s="222"/>
      <c r="M157" s="10"/>
      <c r="N157" s="10"/>
      <c r="O157" s="222"/>
      <c r="P157" s="10"/>
      <c r="Q157" s="10"/>
      <c r="R157" s="222"/>
      <c r="S157" s="10"/>
      <c r="T157" s="10"/>
      <c r="U157" s="222"/>
      <c r="W157" s="10"/>
      <c r="X157" s="10"/>
      <c r="Y157" s="222"/>
      <c r="Z157" s="10"/>
      <c r="AA157" s="10"/>
      <c r="AB157" s="222"/>
      <c r="AC157" s="10"/>
      <c r="AD157" s="10"/>
    </row>
    <row r="158" spans="1:30" s="7" customFormat="1" x14ac:dyDescent="0.3">
      <c r="A158" s="225"/>
      <c r="C158" s="10"/>
      <c r="D158" s="10"/>
      <c r="E158" s="222"/>
      <c r="F158" s="10"/>
      <c r="G158" s="10"/>
      <c r="H158" s="222"/>
      <c r="I158" s="10"/>
      <c r="J158" s="10"/>
      <c r="K158" s="222"/>
      <c r="M158" s="10"/>
      <c r="N158" s="10"/>
      <c r="O158" s="222"/>
      <c r="P158" s="10"/>
      <c r="Q158" s="10"/>
      <c r="R158" s="222"/>
      <c r="S158" s="10"/>
      <c r="T158" s="10"/>
      <c r="U158" s="222"/>
      <c r="W158" s="10"/>
      <c r="X158" s="10"/>
      <c r="Y158" s="222"/>
      <c r="Z158" s="10"/>
      <c r="AA158" s="10"/>
      <c r="AB158" s="222"/>
      <c r="AC158" s="10"/>
      <c r="AD158" s="10"/>
    </row>
    <row r="159" spans="1:30" s="6" customFormat="1" x14ac:dyDescent="0.3">
      <c r="A159" s="224"/>
      <c r="C159" s="10"/>
      <c r="D159" s="10"/>
      <c r="E159" s="222"/>
      <c r="F159" s="10"/>
      <c r="G159" s="10"/>
      <c r="H159" s="222"/>
      <c r="I159" s="10"/>
      <c r="J159" s="10"/>
      <c r="K159" s="222"/>
      <c r="M159" s="10"/>
      <c r="N159" s="10"/>
      <c r="O159" s="222"/>
      <c r="P159" s="10"/>
      <c r="Q159" s="10"/>
      <c r="R159" s="222"/>
      <c r="S159" s="10"/>
      <c r="T159" s="10"/>
      <c r="U159" s="222"/>
      <c r="W159" s="10"/>
      <c r="X159" s="10"/>
      <c r="Y159" s="222"/>
      <c r="Z159" s="10"/>
      <c r="AA159" s="10"/>
      <c r="AB159" s="222"/>
      <c r="AC159" s="10"/>
      <c r="AD159" s="10"/>
    </row>
    <row r="160" spans="1:30" s="6" customFormat="1" x14ac:dyDescent="0.3">
      <c r="A160" s="224"/>
      <c r="C160" s="10"/>
      <c r="D160" s="10"/>
      <c r="E160" s="222"/>
      <c r="F160" s="10"/>
      <c r="G160" s="10"/>
      <c r="H160" s="222"/>
      <c r="I160" s="10"/>
      <c r="J160" s="10"/>
      <c r="K160" s="222"/>
      <c r="M160" s="10"/>
      <c r="N160" s="10"/>
      <c r="O160" s="222"/>
      <c r="P160" s="10"/>
      <c r="Q160" s="10"/>
      <c r="R160" s="222"/>
      <c r="S160" s="10"/>
      <c r="T160" s="10"/>
      <c r="U160" s="222"/>
      <c r="W160" s="10"/>
      <c r="X160" s="10"/>
      <c r="Y160" s="222"/>
      <c r="Z160" s="10"/>
      <c r="AA160" s="10"/>
      <c r="AB160" s="222"/>
      <c r="AC160" s="10"/>
      <c r="AD160" s="10"/>
    </row>
    <row r="161" spans="1:30" s="6" customFormat="1" x14ac:dyDescent="0.3">
      <c r="A161" s="224"/>
      <c r="C161" s="10"/>
      <c r="D161" s="10"/>
      <c r="E161" s="222"/>
      <c r="F161" s="10"/>
      <c r="G161" s="10"/>
      <c r="H161" s="222"/>
      <c r="I161" s="10"/>
      <c r="J161" s="10"/>
      <c r="K161" s="222"/>
      <c r="M161" s="10"/>
      <c r="N161" s="10"/>
      <c r="O161" s="222"/>
      <c r="P161" s="10"/>
      <c r="Q161" s="10"/>
      <c r="R161" s="222"/>
      <c r="S161" s="10"/>
      <c r="T161" s="10"/>
      <c r="U161" s="222"/>
      <c r="W161" s="10"/>
      <c r="X161" s="10"/>
      <c r="Y161" s="222"/>
      <c r="Z161" s="10"/>
      <c r="AA161" s="10"/>
      <c r="AB161" s="222"/>
      <c r="AC161" s="10"/>
      <c r="AD161" s="10"/>
    </row>
    <row r="162" spans="1:30" s="6" customFormat="1" x14ac:dyDescent="0.3">
      <c r="A162" s="224"/>
      <c r="C162" s="10"/>
      <c r="D162" s="10"/>
      <c r="E162" s="222"/>
      <c r="F162" s="10"/>
      <c r="G162" s="10"/>
      <c r="H162" s="222"/>
      <c r="I162" s="10"/>
      <c r="J162" s="10"/>
      <c r="K162" s="222"/>
      <c r="M162" s="10"/>
      <c r="N162" s="10"/>
      <c r="O162" s="222"/>
      <c r="P162" s="10"/>
      <c r="Q162" s="10"/>
      <c r="R162" s="222"/>
      <c r="S162" s="10"/>
      <c r="T162" s="10"/>
      <c r="U162" s="222"/>
      <c r="W162" s="10"/>
      <c r="X162" s="10"/>
      <c r="Y162" s="222"/>
      <c r="Z162" s="10"/>
      <c r="AA162" s="10"/>
      <c r="AB162" s="222"/>
      <c r="AC162" s="10"/>
      <c r="AD162" s="10"/>
    </row>
    <row r="163" spans="1:30" s="6" customFormat="1" x14ac:dyDescent="0.3">
      <c r="A163" s="224"/>
      <c r="C163" s="10"/>
      <c r="D163" s="10"/>
      <c r="E163" s="222"/>
      <c r="F163" s="10"/>
      <c r="G163" s="10"/>
      <c r="H163" s="222"/>
      <c r="I163" s="10"/>
      <c r="J163" s="10"/>
      <c r="K163" s="222"/>
      <c r="M163" s="10"/>
      <c r="N163" s="10"/>
      <c r="O163" s="222"/>
      <c r="P163" s="10"/>
      <c r="Q163" s="10"/>
      <c r="R163" s="222"/>
      <c r="S163" s="10"/>
      <c r="T163" s="10"/>
      <c r="U163" s="222"/>
      <c r="W163" s="10"/>
      <c r="X163" s="10"/>
      <c r="Y163" s="222"/>
      <c r="Z163" s="10"/>
      <c r="AA163" s="10"/>
      <c r="AB163" s="222"/>
      <c r="AC163" s="10"/>
      <c r="AD163" s="10"/>
    </row>
    <row r="164" spans="1:30" s="6" customFormat="1" x14ac:dyDescent="0.3">
      <c r="A164" s="224"/>
      <c r="C164" s="10"/>
      <c r="D164" s="10"/>
      <c r="E164" s="222"/>
      <c r="F164" s="10"/>
      <c r="G164" s="10"/>
      <c r="H164" s="222"/>
      <c r="I164" s="10"/>
      <c r="J164" s="10"/>
      <c r="K164" s="222"/>
      <c r="M164" s="10"/>
      <c r="N164" s="10"/>
      <c r="O164" s="222"/>
      <c r="P164" s="10"/>
      <c r="Q164" s="10"/>
      <c r="R164" s="222"/>
      <c r="S164" s="10"/>
      <c r="T164" s="10"/>
      <c r="U164" s="222"/>
      <c r="W164" s="10"/>
      <c r="X164" s="10"/>
      <c r="Y164" s="222"/>
      <c r="Z164" s="10"/>
      <c r="AA164" s="10"/>
      <c r="AB164" s="222"/>
      <c r="AC164" s="10"/>
      <c r="AD164" s="10"/>
    </row>
    <row r="165" spans="1:30" s="6" customFormat="1" x14ac:dyDescent="0.3">
      <c r="A165" s="224"/>
      <c r="C165" s="10"/>
      <c r="D165" s="10"/>
      <c r="E165" s="222"/>
      <c r="F165" s="10"/>
      <c r="G165" s="10"/>
      <c r="H165" s="222"/>
      <c r="I165" s="10"/>
      <c r="J165" s="10"/>
      <c r="K165" s="222"/>
      <c r="M165" s="10"/>
      <c r="N165" s="10"/>
      <c r="O165" s="222"/>
      <c r="P165" s="10"/>
      <c r="Q165" s="10"/>
      <c r="R165" s="222"/>
      <c r="S165" s="10"/>
      <c r="T165" s="10"/>
      <c r="U165" s="222"/>
      <c r="W165" s="10"/>
      <c r="X165" s="10"/>
      <c r="Y165" s="222"/>
      <c r="Z165" s="10"/>
      <c r="AA165" s="10"/>
      <c r="AB165" s="222"/>
      <c r="AC165" s="10"/>
      <c r="AD165" s="10"/>
    </row>
    <row r="166" spans="1:30" s="6" customFormat="1" x14ac:dyDescent="0.3">
      <c r="A166" s="224"/>
      <c r="C166" s="10"/>
      <c r="D166" s="10"/>
      <c r="E166" s="222"/>
      <c r="F166" s="10"/>
      <c r="G166" s="10"/>
      <c r="H166" s="222"/>
      <c r="I166" s="10"/>
      <c r="J166" s="10"/>
      <c r="K166" s="222"/>
      <c r="M166" s="10"/>
      <c r="N166" s="10"/>
      <c r="O166" s="222"/>
      <c r="P166" s="10"/>
      <c r="Q166" s="10"/>
      <c r="R166" s="222"/>
      <c r="S166" s="10"/>
      <c r="T166" s="10"/>
      <c r="U166" s="222"/>
      <c r="W166" s="10"/>
      <c r="X166" s="10"/>
      <c r="Y166" s="222"/>
      <c r="Z166" s="10"/>
      <c r="AA166" s="10"/>
      <c r="AB166" s="222"/>
      <c r="AC166" s="10"/>
      <c r="AD166" s="10"/>
    </row>
    <row r="167" spans="1:30" s="6" customFormat="1" x14ac:dyDescent="0.3">
      <c r="A167" s="224"/>
      <c r="C167" s="10"/>
      <c r="D167" s="10"/>
      <c r="E167" s="222"/>
      <c r="F167" s="10"/>
      <c r="G167" s="10"/>
      <c r="H167" s="222"/>
      <c r="I167" s="10"/>
      <c r="J167" s="10"/>
      <c r="K167" s="222"/>
      <c r="M167" s="10"/>
      <c r="N167" s="10"/>
      <c r="O167" s="222"/>
      <c r="P167" s="10"/>
      <c r="Q167" s="10"/>
      <c r="R167" s="222"/>
      <c r="S167" s="10"/>
      <c r="T167" s="10"/>
      <c r="U167" s="222"/>
      <c r="W167" s="10"/>
      <c r="X167" s="10"/>
      <c r="Y167" s="222"/>
      <c r="Z167" s="10"/>
      <c r="AA167" s="10"/>
      <c r="AB167" s="222"/>
      <c r="AC167" s="10"/>
      <c r="AD167" s="10"/>
    </row>
    <row r="168" spans="1:30" s="6" customFormat="1" x14ac:dyDescent="0.3">
      <c r="A168" s="224"/>
      <c r="C168" s="10"/>
      <c r="D168" s="10"/>
      <c r="E168" s="222"/>
      <c r="F168" s="10"/>
      <c r="G168" s="10"/>
      <c r="H168" s="222"/>
      <c r="I168" s="10"/>
      <c r="J168" s="10"/>
      <c r="K168" s="222"/>
      <c r="M168" s="10"/>
      <c r="N168" s="10"/>
      <c r="O168" s="222"/>
      <c r="P168" s="10"/>
      <c r="Q168" s="10"/>
      <c r="R168" s="222"/>
      <c r="S168" s="10"/>
      <c r="T168" s="10"/>
      <c r="U168" s="222"/>
      <c r="W168" s="10"/>
      <c r="X168" s="10"/>
      <c r="Y168" s="222"/>
      <c r="Z168" s="10"/>
      <c r="AA168" s="10"/>
      <c r="AB168" s="222"/>
      <c r="AC168" s="10"/>
      <c r="AD168" s="10"/>
    </row>
    <row r="169" spans="1:30" s="6" customFormat="1" x14ac:dyDescent="0.3">
      <c r="A169" s="224"/>
      <c r="C169" s="10"/>
      <c r="D169" s="10"/>
      <c r="E169" s="222"/>
      <c r="F169" s="10"/>
      <c r="G169" s="10"/>
      <c r="H169" s="222"/>
      <c r="I169" s="10"/>
      <c r="J169" s="10"/>
      <c r="K169" s="222"/>
      <c r="M169" s="10"/>
      <c r="N169" s="10"/>
      <c r="O169" s="222"/>
      <c r="P169" s="10"/>
      <c r="Q169" s="10"/>
      <c r="R169" s="222"/>
      <c r="S169" s="10"/>
      <c r="T169" s="10"/>
      <c r="U169" s="222"/>
      <c r="W169" s="10"/>
      <c r="X169" s="10"/>
      <c r="Y169" s="222"/>
      <c r="Z169" s="10"/>
      <c r="AA169" s="10"/>
      <c r="AB169" s="222"/>
      <c r="AC169" s="10"/>
      <c r="AD169" s="10"/>
    </row>
    <row r="170" spans="1:30" s="6" customFormat="1" x14ac:dyDescent="0.3">
      <c r="A170" s="224"/>
      <c r="C170" s="10"/>
      <c r="D170" s="10"/>
      <c r="E170" s="222"/>
      <c r="F170" s="10"/>
      <c r="G170" s="10"/>
      <c r="H170" s="222"/>
      <c r="I170" s="10"/>
      <c r="J170" s="10"/>
      <c r="K170" s="222"/>
      <c r="M170" s="10"/>
      <c r="N170" s="10"/>
      <c r="O170" s="222"/>
      <c r="P170" s="10"/>
      <c r="Q170" s="10"/>
      <c r="R170" s="222"/>
      <c r="S170" s="10"/>
      <c r="T170" s="10"/>
      <c r="U170" s="222"/>
      <c r="W170" s="10"/>
      <c r="X170" s="10"/>
      <c r="Y170" s="222"/>
      <c r="Z170" s="10"/>
      <c r="AA170" s="10"/>
      <c r="AB170" s="222"/>
      <c r="AC170" s="10"/>
      <c r="AD170" s="10"/>
    </row>
    <row r="171" spans="1:30" s="6" customFormat="1" x14ac:dyDescent="0.3">
      <c r="A171" s="224"/>
      <c r="C171" s="10"/>
      <c r="D171" s="10"/>
      <c r="E171" s="222"/>
      <c r="F171" s="10"/>
      <c r="G171" s="10"/>
      <c r="H171" s="222"/>
      <c r="I171" s="10"/>
      <c r="J171" s="10"/>
      <c r="K171" s="222"/>
      <c r="M171" s="10"/>
      <c r="N171" s="10"/>
      <c r="O171" s="222"/>
      <c r="P171" s="10"/>
      <c r="Q171" s="10"/>
      <c r="R171" s="222"/>
      <c r="S171" s="10"/>
      <c r="T171" s="10"/>
      <c r="U171" s="222"/>
      <c r="W171" s="10"/>
      <c r="X171" s="10"/>
      <c r="Y171" s="222"/>
      <c r="Z171" s="10"/>
      <c r="AA171" s="10"/>
      <c r="AB171" s="222"/>
      <c r="AC171" s="10"/>
      <c r="AD171" s="10"/>
    </row>
    <row r="172" spans="1:30" s="6" customFormat="1" x14ac:dyDescent="0.3">
      <c r="A172" s="224"/>
      <c r="C172" s="10"/>
      <c r="D172" s="10"/>
      <c r="E172" s="222"/>
      <c r="F172" s="10"/>
      <c r="G172" s="10"/>
      <c r="H172" s="222"/>
      <c r="I172" s="10"/>
      <c r="J172" s="10"/>
      <c r="K172" s="222"/>
      <c r="M172" s="10"/>
      <c r="N172" s="10"/>
      <c r="O172" s="222"/>
      <c r="P172" s="10"/>
      <c r="Q172" s="10"/>
      <c r="R172" s="222"/>
      <c r="S172" s="10"/>
      <c r="T172" s="10"/>
      <c r="U172" s="222"/>
      <c r="W172" s="10"/>
      <c r="X172" s="10"/>
      <c r="Y172" s="222"/>
      <c r="Z172" s="10"/>
      <c r="AA172" s="10"/>
      <c r="AB172" s="222"/>
      <c r="AC172" s="10"/>
      <c r="AD172" s="10"/>
    </row>
    <row r="173" spans="1:30" s="6" customFormat="1" x14ac:dyDescent="0.3">
      <c r="A173" s="224"/>
      <c r="C173" s="10"/>
      <c r="D173" s="10"/>
      <c r="E173" s="222"/>
      <c r="F173" s="10"/>
      <c r="G173" s="10"/>
      <c r="H173" s="222"/>
      <c r="I173" s="10"/>
      <c r="J173" s="10"/>
      <c r="K173" s="222"/>
      <c r="M173" s="10"/>
      <c r="N173" s="10"/>
      <c r="O173" s="222"/>
      <c r="P173" s="10"/>
      <c r="Q173" s="10"/>
      <c r="R173" s="222"/>
      <c r="S173" s="10"/>
      <c r="T173" s="10"/>
      <c r="U173" s="222"/>
      <c r="W173" s="10"/>
      <c r="X173" s="10"/>
      <c r="Y173" s="222"/>
      <c r="Z173" s="10"/>
      <c r="AA173" s="10"/>
      <c r="AB173" s="222"/>
      <c r="AC173" s="10"/>
      <c r="AD173" s="10"/>
    </row>
    <row r="174" spans="1:30" s="6" customFormat="1" x14ac:dyDescent="0.3">
      <c r="A174" s="224"/>
      <c r="C174" s="10"/>
      <c r="D174" s="10"/>
      <c r="E174" s="222"/>
      <c r="F174" s="10"/>
      <c r="G174" s="10"/>
      <c r="H174" s="222"/>
      <c r="I174" s="10"/>
      <c r="J174" s="10"/>
      <c r="K174" s="222"/>
      <c r="M174" s="10"/>
      <c r="N174" s="10"/>
      <c r="O174" s="222"/>
      <c r="P174" s="10"/>
      <c r="Q174" s="10"/>
      <c r="R174" s="222"/>
      <c r="S174" s="10"/>
      <c r="T174" s="10"/>
      <c r="U174" s="222"/>
      <c r="W174" s="10"/>
      <c r="X174" s="10"/>
      <c r="Y174" s="222"/>
      <c r="Z174" s="10"/>
      <c r="AA174" s="10"/>
      <c r="AB174" s="222"/>
      <c r="AC174" s="10"/>
      <c r="AD174" s="10"/>
    </row>
    <row r="175" spans="1:30" s="6" customFormat="1" x14ac:dyDescent="0.3">
      <c r="A175" s="224"/>
      <c r="C175" s="10"/>
      <c r="D175" s="10"/>
      <c r="E175" s="222"/>
      <c r="F175" s="10"/>
      <c r="G175" s="10"/>
      <c r="H175" s="222"/>
      <c r="I175" s="10"/>
      <c r="J175" s="10"/>
      <c r="K175" s="222"/>
      <c r="M175" s="10"/>
      <c r="N175" s="10"/>
      <c r="O175" s="222"/>
      <c r="P175" s="10"/>
      <c r="Q175" s="10"/>
      <c r="R175" s="222"/>
      <c r="S175" s="10"/>
      <c r="T175" s="10"/>
      <c r="U175" s="222"/>
      <c r="W175" s="10"/>
      <c r="X175" s="10"/>
      <c r="Y175" s="222"/>
      <c r="Z175" s="10"/>
      <c r="AA175" s="10"/>
      <c r="AB175" s="222"/>
      <c r="AC175" s="10"/>
      <c r="AD175" s="10"/>
    </row>
    <row r="176" spans="1:30" s="6" customFormat="1" x14ac:dyDescent="0.3">
      <c r="A176" s="224"/>
      <c r="C176" s="10"/>
      <c r="D176" s="10"/>
      <c r="E176" s="222"/>
      <c r="F176" s="10"/>
      <c r="G176" s="10"/>
      <c r="H176" s="222"/>
      <c r="I176" s="10"/>
      <c r="J176" s="10"/>
      <c r="K176" s="222"/>
      <c r="M176" s="10"/>
      <c r="N176" s="10"/>
      <c r="O176" s="222"/>
      <c r="P176" s="10"/>
      <c r="Q176" s="10"/>
      <c r="R176" s="222"/>
      <c r="S176" s="10"/>
      <c r="T176" s="10"/>
      <c r="U176" s="222"/>
      <c r="W176" s="10"/>
      <c r="X176" s="10"/>
      <c r="Y176" s="222"/>
      <c r="Z176" s="10"/>
      <c r="AA176" s="10"/>
      <c r="AB176" s="222"/>
      <c r="AC176" s="10"/>
      <c r="AD176" s="10"/>
    </row>
    <row r="177" spans="1:30" s="6" customFormat="1" x14ac:dyDescent="0.3">
      <c r="A177" s="224"/>
      <c r="C177" s="10"/>
      <c r="D177" s="10"/>
      <c r="E177" s="222"/>
      <c r="F177" s="10"/>
      <c r="G177" s="10"/>
      <c r="H177" s="222"/>
      <c r="I177" s="10"/>
      <c r="J177" s="10"/>
      <c r="K177" s="222"/>
      <c r="M177" s="10"/>
      <c r="N177" s="10"/>
      <c r="O177" s="222"/>
      <c r="P177" s="10"/>
      <c r="Q177" s="10"/>
      <c r="R177" s="222"/>
      <c r="S177" s="10"/>
      <c r="T177" s="10"/>
      <c r="U177" s="222"/>
      <c r="W177" s="10"/>
      <c r="X177" s="10"/>
      <c r="Y177" s="222"/>
      <c r="Z177" s="10"/>
      <c r="AA177" s="10"/>
      <c r="AB177" s="222"/>
      <c r="AC177" s="10"/>
      <c r="AD177" s="10"/>
    </row>
    <row r="178" spans="1:30" s="6" customFormat="1" x14ac:dyDescent="0.3">
      <c r="A178" s="224"/>
      <c r="C178" s="10"/>
      <c r="D178" s="10"/>
      <c r="E178" s="222"/>
      <c r="F178" s="10"/>
      <c r="G178" s="10"/>
      <c r="H178" s="222"/>
      <c r="I178" s="10"/>
      <c r="J178" s="10"/>
      <c r="K178" s="222"/>
      <c r="M178" s="10"/>
      <c r="N178" s="10"/>
      <c r="O178" s="222"/>
      <c r="P178" s="10"/>
      <c r="Q178" s="10"/>
      <c r="R178" s="222"/>
      <c r="S178" s="10"/>
      <c r="T178" s="10"/>
      <c r="U178" s="222"/>
      <c r="W178" s="10"/>
      <c r="X178" s="10"/>
      <c r="Y178" s="222"/>
      <c r="Z178" s="10"/>
      <c r="AA178" s="10"/>
      <c r="AB178" s="222"/>
      <c r="AC178" s="10"/>
      <c r="AD178" s="10"/>
    </row>
    <row r="179" spans="1:30" s="6" customFormat="1" x14ac:dyDescent="0.3">
      <c r="A179" s="224"/>
      <c r="C179" s="10"/>
      <c r="D179" s="10"/>
      <c r="E179" s="222"/>
      <c r="F179" s="10"/>
      <c r="G179" s="10"/>
      <c r="H179" s="222"/>
      <c r="I179" s="10"/>
      <c r="J179" s="10"/>
      <c r="K179" s="222"/>
      <c r="M179" s="10"/>
      <c r="N179" s="10"/>
      <c r="O179" s="222"/>
      <c r="P179" s="10"/>
      <c r="Q179" s="10"/>
      <c r="R179" s="222"/>
      <c r="S179" s="10"/>
      <c r="T179" s="10"/>
      <c r="U179" s="222"/>
      <c r="W179" s="10"/>
      <c r="X179" s="10"/>
      <c r="Y179" s="222"/>
      <c r="Z179" s="10"/>
      <c r="AA179" s="10"/>
      <c r="AB179" s="222"/>
      <c r="AC179" s="10"/>
      <c r="AD179" s="10"/>
    </row>
    <row r="180" spans="1:30" s="6" customFormat="1" x14ac:dyDescent="0.3">
      <c r="A180" s="224"/>
      <c r="C180" s="10"/>
      <c r="D180" s="10"/>
      <c r="E180" s="222"/>
      <c r="F180" s="10"/>
      <c r="G180" s="10"/>
      <c r="H180" s="222"/>
      <c r="I180" s="10"/>
      <c r="J180" s="10"/>
      <c r="K180" s="222"/>
      <c r="M180" s="10"/>
      <c r="N180" s="10"/>
      <c r="O180" s="222"/>
      <c r="P180" s="10"/>
      <c r="Q180" s="10"/>
      <c r="R180" s="222"/>
      <c r="S180" s="10"/>
      <c r="T180" s="10"/>
      <c r="U180" s="222"/>
      <c r="W180" s="10"/>
      <c r="X180" s="10"/>
      <c r="Y180" s="222"/>
      <c r="Z180" s="10"/>
      <c r="AA180" s="10"/>
      <c r="AB180" s="222"/>
      <c r="AC180" s="10"/>
      <c r="AD180" s="10"/>
    </row>
    <row r="181" spans="1:30" s="6" customFormat="1" x14ac:dyDescent="0.3">
      <c r="A181" s="224"/>
      <c r="C181" s="10"/>
      <c r="D181" s="10"/>
      <c r="E181" s="222"/>
      <c r="F181" s="10"/>
      <c r="G181" s="10"/>
      <c r="H181" s="222"/>
      <c r="I181" s="10"/>
      <c r="J181" s="10"/>
      <c r="K181" s="222"/>
      <c r="M181" s="10"/>
      <c r="N181" s="10"/>
      <c r="O181" s="222"/>
      <c r="P181" s="10"/>
      <c r="Q181" s="10"/>
      <c r="R181" s="222"/>
      <c r="S181" s="10"/>
      <c r="T181" s="10"/>
      <c r="U181" s="222"/>
      <c r="W181" s="10"/>
      <c r="X181" s="10"/>
      <c r="Y181" s="222"/>
      <c r="Z181" s="10"/>
      <c r="AA181" s="10"/>
      <c r="AB181" s="222"/>
      <c r="AC181" s="10"/>
      <c r="AD181" s="10"/>
    </row>
    <row r="182" spans="1:30" s="6" customFormat="1" x14ac:dyDescent="0.3">
      <c r="A182" s="224"/>
      <c r="C182" s="10"/>
      <c r="D182" s="10"/>
      <c r="E182" s="222"/>
      <c r="F182" s="10"/>
      <c r="G182" s="10"/>
      <c r="H182" s="222"/>
      <c r="I182" s="10"/>
      <c r="J182" s="10"/>
      <c r="K182" s="222"/>
      <c r="M182" s="10"/>
      <c r="N182" s="10"/>
      <c r="O182" s="222"/>
      <c r="P182" s="10"/>
      <c r="Q182" s="10"/>
      <c r="R182" s="222"/>
      <c r="S182" s="10"/>
      <c r="T182" s="10"/>
      <c r="U182" s="222"/>
      <c r="W182" s="10"/>
      <c r="X182" s="10"/>
      <c r="Y182" s="222"/>
      <c r="Z182" s="10"/>
      <c r="AA182" s="10"/>
      <c r="AB182" s="222"/>
      <c r="AC182" s="10"/>
      <c r="AD182" s="10"/>
    </row>
    <row r="183" spans="1:30" s="6" customFormat="1" x14ac:dyDescent="0.3">
      <c r="A183" s="224"/>
      <c r="C183" s="10"/>
      <c r="D183" s="10"/>
      <c r="E183" s="222"/>
      <c r="F183" s="10"/>
      <c r="G183" s="10"/>
      <c r="H183" s="222"/>
      <c r="I183" s="10"/>
      <c r="J183" s="10"/>
      <c r="K183" s="222"/>
      <c r="M183" s="10"/>
      <c r="N183" s="10"/>
      <c r="O183" s="222"/>
      <c r="P183" s="10"/>
      <c r="Q183" s="10"/>
      <c r="R183" s="222"/>
      <c r="S183" s="10"/>
      <c r="T183" s="10"/>
      <c r="U183" s="222"/>
      <c r="W183" s="10"/>
      <c r="X183" s="10"/>
      <c r="Y183" s="222"/>
      <c r="Z183" s="10"/>
      <c r="AA183" s="10"/>
      <c r="AB183" s="222"/>
      <c r="AC183" s="10"/>
      <c r="AD183" s="10"/>
    </row>
    <row r="184" spans="1:30" s="6" customFormat="1" x14ac:dyDescent="0.3">
      <c r="A184" s="224"/>
      <c r="C184" s="10"/>
      <c r="D184" s="10"/>
      <c r="E184" s="222"/>
      <c r="F184" s="10"/>
      <c r="G184" s="10"/>
      <c r="H184" s="222"/>
      <c r="I184" s="10"/>
      <c r="J184" s="10"/>
      <c r="K184" s="222"/>
      <c r="M184" s="10"/>
      <c r="N184" s="10"/>
      <c r="O184" s="222"/>
      <c r="P184" s="10"/>
      <c r="Q184" s="10"/>
      <c r="R184" s="222"/>
      <c r="S184" s="10"/>
      <c r="T184" s="10"/>
      <c r="U184" s="222"/>
      <c r="W184" s="10"/>
      <c r="X184" s="10"/>
      <c r="Y184" s="222"/>
      <c r="Z184" s="10"/>
      <c r="AA184" s="10"/>
      <c r="AB184" s="222"/>
      <c r="AC184" s="10"/>
      <c r="AD184" s="10"/>
    </row>
    <row r="185" spans="1:30" s="6" customFormat="1" x14ac:dyDescent="0.3">
      <c r="A185" s="224"/>
      <c r="C185" s="10"/>
      <c r="D185" s="10"/>
      <c r="E185" s="222"/>
      <c r="F185" s="10"/>
      <c r="G185" s="10"/>
      <c r="H185" s="222"/>
      <c r="I185" s="10"/>
      <c r="J185" s="10"/>
      <c r="K185" s="222"/>
      <c r="M185" s="10"/>
      <c r="N185" s="10"/>
      <c r="O185" s="222"/>
      <c r="P185" s="10"/>
      <c r="Q185" s="10"/>
      <c r="R185" s="222"/>
      <c r="S185" s="10"/>
      <c r="T185" s="10"/>
      <c r="U185" s="222"/>
      <c r="W185" s="10"/>
      <c r="X185" s="10"/>
      <c r="Y185" s="222"/>
      <c r="Z185" s="10"/>
      <c r="AA185" s="10"/>
      <c r="AB185" s="222"/>
      <c r="AC185" s="10"/>
      <c r="AD185" s="10"/>
    </row>
    <row r="186" spans="1:30" s="6" customFormat="1" x14ac:dyDescent="0.3">
      <c r="A186" s="224"/>
      <c r="C186" s="10"/>
      <c r="D186" s="10"/>
      <c r="E186" s="222"/>
      <c r="F186" s="10"/>
      <c r="G186" s="10"/>
      <c r="H186" s="222"/>
      <c r="I186" s="10"/>
      <c r="J186" s="10"/>
      <c r="K186" s="222"/>
      <c r="M186" s="10"/>
      <c r="N186" s="10"/>
      <c r="O186" s="222"/>
      <c r="P186" s="10"/>
      <c r="Q186" s="10"/>
      <c r="R186" s="222"/>
      <c r="S186" s="10"/>
      <c r="T186" s="10"/>
      <c r="U186" s="222"/>
      <c r="W186" s="10"/>
      <c r="X186" s="10"/>
      <c r="Y186" s="222"/>
      <c r="Z186" s="10"/>
      <c r="AA186" s="10"/>
      <c r="AB186" s="222"/>
      <c r="AC186" s="10"/>
      <c r="AD186" s="10"/>
    </row>
    <row r="187" spans="1:30" s="6" customFormat="1" x14ac:dyDescent="0.3">
      <c r="A187" s="224"/>
      <c r="C187" s="10"/>
      <c r="D187" s="10"/>
      <c r="E187" s="222"/>
      <c r="F187" s="10"/>
      <c r="G187" s="10"/>
      <c r="H187" s="222"/>
      <c r="I187" s="10"/>
      <c r="J187" s="10"/>
      <c r="K187" s="222"/>
      <c r="M187" s="10"/>
      <c r="N187" s="10"/>
      <c r="O187" s="222"/>
      <c r="P187" s="10"/>
      <c r="Q187" s="10"/>
      <c r="R187" s="222"/>
      <c r="S187" s="10"/>
      <c r="T187" s="10"/>
      <c r="U187" s="222"/>
      <c r="W187" s="10"/>
      <c r="X187" s="10"/>
      <c r="Y187" s="222"/>
      <c r="Z187" s="10"/>
      <c r="AA187" s="10"/>
      <c r="AB187" s="222"/>
      <c r="AC187" s="10"/>
      <c r="AD187" s="10"/>
    </row>
    <row r="188" spans="1:30" s="6" customFormat="1" x14ac:dyDescent="0.3">
      <c r="A188" s="224"/>
      <c r="C188" s="10"/>
      <c r="D188" s="10"/>
      <c r="E188" s="222"/>
      <c r="F188" s="10"/>
      <c r="G188" s="10"/>
      <c r="H188" s="222"/>
      <c r="I188" s="10"/>
      <c r="J188" s="10"/>
      <c r="K188" s="222"/>
      <c r="M188" s="10"/>
      <c r="N188" s="10"/>
      <c r="O188" s="222"/>
      <c r="P188" s="10"/>
      <c r="Q188" s="10"/>
      <c r="R188" s="222"/>
      <c r="S188" s="10"/>
      <c r="T188" s="10"/>
      <c r="U188" s="222"/>
      <c r="W188" s="10"/>
      <c r="X188" s="10"/>
      <c r="Y188" s="222"/>
      <c r="Z188" s="10"/>
      <c r="AA188" s="10"/>
      <c r="AB188" s="222"/>
      <c r="AC188" s="10"/>
      <c r="AD188" s="10"/>
    </row>
    <row r="189" spans="1:30" s="6" customFormat="1" x14ac:dyDescent="0.3">
      <c r="A189" s="224"/>
      <c r="C189" s="10"/>
      <c r="D189" s="10"/>
      <c r="E189" s="222"/>
      <c r="F189" s="10"/>
      <c r="G189" s="10"/>
      <c r="H189" s="222"/>
      <c r="I189" s="10"/>
      <c r="J189" s="10"/>
      <c r="K189" s="222"/>
      <c r="M189" s="10"/>
      <c r="N189" s="10"/>
      <c r="O189" s="222"/>
      <c r="P189" s="10"/>
      <c r="Q189" s="10"/>
      <c r="R189" s="222"/>
      <c r="S189" s="10"/>
      <c r="T189" s="10"/>
      <c r="U189" s="222"/>
      <c r="W189" s="10"/>
      <c r="X189" s="10"/>
      <c r="Y189" s="222"/>
      <c r="Z189" s="10"/>
      <c r="AA189" s="10"/>
      <c r="AB189" s="222"/>
      <c r="AC189" s="10"/>
      <c r="AD189" s="10"/>
    </row>
    <row r="190" spans="1:30" s="6" customFormat="1" x14ac:dyDescent="0.3">
      <c r="A190" s="224"/>
      <c r="C190" s="10"/>
      <c r="D190" s="10"/>
      <c r="E190" s="222"/>
      <c r="F190" s="10"/>
      <c r="G190" s="10"/>
      <c r="H190" s="222"/>
      <c r="I190" s="10"/>
      <c r="J190" s="10"/>
      <c r="K190" s="222"/>
      <c r="M190" s="10"/>
      <c r="N190" s="10"/>
      <c r="O190" s="222"/>
      <c r="P190" s="10"/>
      <c r="Q190" s="10"/>
      <c r="R190" s="222"/>
      <c r="S190" s="10"/>
      <c r="T190" s="10"/>
      <c r="U190" s="222"/>
      <c r="W190" s="10"/>
      <c r="X190" s="10"/>
      <c r="Y190" s="222"/>
      <c r="Z190" s="10"/>
      <c r="AA190" s="10"/>
      <c r="AB190" s="222"/>
      <c r="AC190" s="10"/>
      <c r="AD190" s="10"/>
    </row>
    <row r="191" spans="1:30" s="6" customFormat="1" x14ac:dyDescent="0.3">
      <c r="A191" s="224"/>
      <c r="C191" s="10"/>
      <c r="D191" s="10"/>
      <c r="E191" s="222"/>
      <c r="F191" s="10"/>
      <c r="G191" s="10"/>
      <c r="H191" s="222"/>
      <c r="I191" s="10"/>
      <c r="J191" s="10"/>
      <c r="K191" s="222"/>
      <c r="M191" s="10"/>
      <c r="N191" s="10"/>
      <c r="O191" s="222"/>
      <c r="P191" s="10"/>
      <c r="Q191" s="10"/>
      <c r="R191" s="222"/>
      <c r="S191" s="10"/>
      <c r="T191" s="10"/>
      <c r="U191" s="222"/>
      <c r="W191" s="10"/>
      <c r="X191" s="10"/>
      <c r="Y191" s="222"/>
      <c r="Z191" s="10"/>
      <c r="AA191" s="10"/>
      <c r="AB191" s="222"/>
      <c r="AC191" s="10"/>
      <c r="AD191" s="10"/>
    </row>
    <row r="192" spans="1:30" s="6" customFormat="1" x14ac:dyDescent="0.3">
      <c r="A192" s="224"/>
      <c r="C192" s="10"/>
      <c r="D192" s="10"/>
      <c r="E192" s="222"/>
      <c r="F192" s="10"/>
      <c r="G192" s="10"/>
      <c r="H192" s="222"/>
      <c r="I192" s="10"/>
      <c r="J192" s="10"/>
      <c r="K192" s="222"/>
      <c r="M192" s="10"/>
      <c r="N192" s="10"/>
      <c r="O192" s="222"/>
      <c r="P192" s="10"/>
      <c r="Q192" s="10"/>
      <c r="R192" s="222"/>
      <c r="S192" s="10"/>
      <c r="T192" s="10"/>
      <c r="U192" s="222"/>
      <c r="W192" s="10"/>
      <c r="X192" s="10"/>
      <c r="Y192" s="222"/>
      <c r="Z192" s="10"/>
      <c r="AA192" s="10"/>
      <c r="AB192" s="222"/>
      <c r="AC192" s="10"/>
      <c r="AD192" s="10"/>
    </row>
    <row r="193" spans="1:30" s="6" customFormat="1" x14ac:dyDescent="0.3">
      <c r="A193" s="224"/>
      <c r="C193" s="10"/>
      <c r="D193" s="10"/>
      <c r="E193" s="222"/>
      <c r="F193" s="10"/>
      <c r="G193" s="10"/>
      <c r="H193" s="222"/>
      <c r="I193" s="10"/>
      <c r="J193" s="10"/>
      <c r="K193" s="222"/>
      <c r="M193" s="10"/>
      <c r="N193" s="10"/>
      <c r="O193" s="222"/>
      <c r="P193" s="10"/>
      <c r="Q193" s="10"/>
      <c r="R193" s="222"/>
      <c r="S193" s="10"/>
      <c r="T193" s="10"/>
      <c r="U193" s="222"/>
      <c r="W193" s="10"/>
      <c r="X193" s="10"/>
      <c r="Y193" s="222"/>
      <c r="Z193" s="10"/>
      <c r="AA193" s="10"/>
      <c r="AB193" s="222"/>
      <c r="AC193" s="10"/>
      <c r="AD193" s="10"/>
    </row>
    <row r="194" spans="1:30" s="6" customFormat="1" x14ac:dyDescent="0.3">
      <c r="A194" s="224"/>
      <c r="C194" s="10"/>
      <c r="D194" s="10"/>
      <c r="E194" s="222"/>
      <c r="F194" s="10"/>
      <c r="G194" s="10"/>
      <c r="H194" s="222"/>
      <c r="I194" s="10"/>
      <c r="J194" s="10"/>
      <c r="K194" s="222"/>
      <c r="M194" s="10"/>
      <c r="N194" s="10"/>
      <c r="O194" s="222"/>
      <c r="P194" s="10"/>
      <c r="Q194" s="10"/>
      <c r="R194" s="222"/>
      <c r="S194" s="10"/>
      <c r="T194" s="10"/>
      <c r="U194" s="222"/>
      <c r="W194" s="10"/>
      <c r="X194" s="10"/>
      <c r="Y194" s="222"/>
      <c r="Z194" s="10"/>
      <c r="AA194" s="10"/>
      <c r="AB194" s="222"/>
      <c r="AC194" s="10"/>
      <c r="AD194" s="10"/>
    </row>
    <row r="195" spans="1:30" s="6" customFormat="1" x14ac:dyDescent="0.3">
      <c r="A195" s="224"/>
      <c r="C195" s="10"/>
      <c r="D195" s="10"/>
      <c r="E195" s="222"/>
      <c r="F195" s="10"/>
      <c r="G195" s="10"/>
      <c r="H195" s="222"/>
      <c r="I195" s="10"/>
      <c r="J195" s="10"/>
      <c r="K195" s="222"/>
      <c r="M195" s="10"/>
      <c r="N195" s="10"/>
      <c r="O195" s="222"/>
      <c r="P195" s="10"/>
      <c r="Q195" s="10"/>
      <c r="R195" s="222"/>
      <c r="S195" s="10"/>
      <c r="T195" s="10"/>
      <c r="U195" s="222"/>
      <c r="W195" s="10"/>
      <c r="X195" s="10"/>
      <c r="Y195" s="222"/>
      <c r="Z195" s="10"/>
      <c r="AA195" s="10"/>
      <c r="AB195" s="222"/>
      <c r="AC195" s="10"/>
      <c r="AD195" s="10"/>
    </row>
    <row r="196" spans="1:30" s="6" customFormat="1" x14ac:dyDescent="0.3">
      <c r="A196" s="224"/>
      <c r="C196" s="10"/>
      <c r="D196" s="10"/>
      <c r="E196" s="222"/>
      <c r="F196" s="10"/>
      <c r="G196" s="10"/>
      <c r="H196" s="222"/>
      <c r="I196" s="10"/>
      <c r="J196" s="10"/>
      <c r="K196" s="222"/>
      <c r="M196" s="10"/>
      <c r="N196" s="10"/>
      <c r="O196" s="222"/>
      <c r="P196" s="10"/>
      <c r="Q196" s="10"/>
      <c r="R196" s="222"/>
      <c r="S196" s="10"/>
      <c r="T196" s="10"/>
      <c r="U196" s="222"/>
      <c r="W196" s="10"/>
      <c r="X196" s="10"/>
      <c r="Y196" s="222"/>
      <c r="Z196" s="10"/>
      <c r="AA196" s="10"/>
      <c r="AB196" s="222"/>
      <c r="AC196" s="10"/>
      <c r="AD196" s="10"/>
    </row>
    <row r="197" spans="1:30" s="6" customFormat="1" x14ac:dyDescent="0.3">
      <c r="A197" s="224"/>
      <c r="C197" s="10"/>
      <c r="D197" s="10"/>
      <c r="E197" s="222"/>
      <c r="F197" s="10"/>
      <c r="G197" s="10"/>
      <c r="H197" s="222"/>
      <c r="I197" s="10"/>
      <c r="J197" s="10"/>
      <c r="K197" s="222"/>
      <c r="M197" s="10"/>
      <c r="N197" s="10"/>
      <c r="O197" s="222"/>
      <c r="P197" s="10"/>
      <c r="Q197" s="10"/>
      <c r="R197" s="222"/>
      <c r="S197" s="10"/>
      <c r="T197" s="10"/>
      <c r="U197" s="222"/>
      <c r="W197" s="10"/>
      <c r="X197" s="10"/>
      <c r="Y197" s="222"/>
      <c r="Z197" s="10"/>
      <c r="AA197" s="10"/>
      <c r="AB197" s="222"/>
      <c r="AC197" s="10"/>
      <c r="AD197" s="10"/>
    </row>
    <row r="198" spans="1:30" s="6" customFormat="1" x14ac:dyDescent="0.3">
      <c r="A198" s="224"/>
      <c r="C198" s="10"/>
      <c r="D198" s="10"/>
      <c r="E198" s="222"/>
      <c r="F198" s="10"/>
      <c r="G198" s="10"/>
      <c r="H198" s="222"/>
      <c r="I198" s="10"/>
      <c r="J198" s="10"/>
      <c r="K198" s="222"/>
      <c r="M198" s="10"/>
      <c r="N198" s="10"/>
      <c r="O198" s="222"/>
      <c r="P198" s="10"/>
      <c r="Q198" s="10"/>
      <c r="R198" s="222"/>
      <c r="S198" s="10"/>
      <c r="T198" s="10"/>
      <c r="U198" s="222"/>
      <c r="W198" s="10"/>
      <c r="X198" s="10"/>
      <c r="Y198" s="222"/>
      <c r="Z198" s="10"/>
      <c r="AA198" s="10"/>
      <c r="AB198" s="222"/>
      <c r="AC198" s="10"/>
      <c r="AD198" s="10"/>
    </row>
    <row r="199" spans="1:30" s="6" customFormat="1" x14ac:dyDescent="0.3">
      <c r="A199" s="224"/>
      <c r="C199" s="10"/>
      <c r="D199" s="10"/>
      <c r="E199" s="222"/>
      <c r="F199" s="10"/>
      <c r="G199" s="10"/>
      <c r="H199" s="222"/>
      <c r="I199" s="10"/>
      <c r="J199" s="10"/>
      <c r="K199" s="222"/>
      <c r="M199" s="10"/>
      <c r="N199" s="10"/>
      <c r="O199" s="222"/>
      <c r="P199" s="10"/>
      <c r="Q199" s="10"/>
      <c r="R199" s="222"/>
      <c r="S199" s="10"/>
      <c r="T199" s="10"/>
      <c r="U199" s="222"/>
      <c r="W199" s="10"/>
      <c r="X199" s="10"/>
      <c r="Y199" s="222"/>
      <c r="Z199" s="10"/>
      <c r="AA199" s="10"/>
      <c r="AB199" s="222"/>
      <c r="AC199" s="10"/>
      <c r="AD199" s="10"/>
    </row>
    <row r="200" spans="1:30" s="6" customFormat="1" x14ac:dyDescent="0.3">
      <c r="A200" s="224"/>
      <c r="C200" s="10"/>
      <c r="D200" s="10"/>
      <c r="E200" s="222"/>
      <c r="F200" s="10"/>
      <c r="G200" s="10"/>
      <c r="H200" s="222"/>
      <c r="I200" s="10"/>
      <c r="J200" s="10"/>
      <c r="K200" s="222"/>
      <c r="M200" s="10"/>
      <c r="N200" s="10"/>
      <c r="O200" s="222"/>
      <c r="P200" s="10"/>
      <c r="Q200" s="10"/>
      <c r="R200" s="222"/>
      <c r="S200" s="10"/>
      <c r="T200" s="10"/>
      <c r="U200" s="222"/>
      <c r="W200" s="10"/>
      <c r="X200" s="10"/>
      <c r="Y200" s="222"/>
      <c r="Z200" s="10"/>
      <c r="AA200" s="10"/>
      <c r="AB200" s="222"/>
      <c r="AC200" s="10"/>
      <c r="AD200" s="10"/>
    </row>
    <row r="201" spans="1:30" s="6" customFormat="1" x14ac:dyDescent="0.3">
      <c r="A201" s="224"/>
      <c r="C201" s="10"/>
      <c r="D201" s="10"/>
      <c r="E201" s="222"/>
      <c r="F201" s="10"/>
      <c r="G201" s="10"/>
      <c r="H201" s="222"/>
      <c r="I201" s="10"/>
      <c r="J201" s="10"/>
      <c r="K201" s="222"/>
      <c r="M201" s="10"/>
      <c r="N201" s="10"/>
      <c r="O201" s="222"/>
      <c r="P201" s="10"/>
      <c r="Q201" s="10"/>
      <c r="R201" s="222"/>
      <c r="S201" s="10"/>
      <c r="T201" s="10"/>
      <c r="U201" s="222"/>
      <c r="W201" s="10"/>
      <c r="X201" s="10"/>
      <c r="Y201" s="222"/>
      <c r="Z201" s="10"/>
      <c r="AA201" s="10"/>
      <c r="AB201" s="222"/>
      <c r="AC201" s="10"/>
      <c r="AD201" s="10"/>
    </row>
    <row r="202" spans="1:30" s="6" customFormat="1" x14ac:dyDescent="0.3">
      <c r="A202" s="224"/>
      <c r="C202" s="10"/>
      <c r="D202" s="10"/>
      <c r="E202" s="222"/>
      <c r="F202" s="10"/>
      <c r="G202" s="10"/>
      <c r="H202" s="222"/>
      <c r="I202" s="10"/>
      <c r="J202" s="10"/>
      <c r="K202" s="222"/>
      <c r="M202" s="10"/>
      <c r="N202" s="10"/>
      <c r="O202" s="222"/>
      <c r="P202" s="10"/>
      <c r="Q202" s="10"/>
      <c r="R202" s="222"/>
      <c r="S202" s="10"/>
      <c r="T202" s="10"/>
      <c r="U202" s="222"/>
      <c r="W202" s="10"/>
      <c r="X202" s="10"/>
      <c r="Y202" s="222"/>
      <c r="Z202" s="10"/>
      <c r="AA202" s="10"/>
      <c r="AB202" s="222"/>
      <c r="AC202" s="10"/>
      <c r="AD202" s="10"/>
    </row>
    <row r="203" spans="1:30" s="6" customFormat="1" x14ac:dyDescent="0.3">
      <c r="A203" s="224"/>
      <c r="C203" s="10"/>
      <c r="D203" s="10"/>
      <c r="E203" s="222"/>
      <c r="F203" s="10"/>
      <c r="G203" s="10"/>
      <c r="H203" s="222"/>
      <c r="I203" s="10"/>
      <c r="J203" s="10"/>
      <c r="K203" s="222"/>
      <c r="M203" s="10"/>
      <c r="N203" s="10"/>
      <c r="O203" s="222"/>
      <c r="P203" s="10"/>
      <c r="Q203" s="10"/>
      <c r="R203" s="222"/>
      <c r="S203" s="10"/>
      <c r="T203" s="10"/>
      <c r="U203" s="222"/>
      <c r="W203" s="10"/>
      <c r="X203" s="10"/>
      <c r="Y203" s="222"/>
      <c r="Z203" s="10"/>
      <c r="AA203" s="10"/>
      <c r="AB203" s="222"/>
      <c r="AC203" s="10"/>
      <c r="AD203" s="10"/>
    </row>
    <row r="204" spans="1:30" s="6" customFormat="1" x14ac:dyDescent="0.3">
      <c r="A204" s="224"/>
      <c r="C204" s="10"/>
      <c r="D204" s="10"/>
      <c r="E204" s="222"/>
      <c r="F204" s="10"/>
      <c r="G204" s="10"/>
      <c r="H204" s="222"/>
      <c r="I204" s="10"/>
      <c r="J204" s="10"/>
      <c r="K204" s="222"/>
      <c r="M204" s="10"/>
      <c r="N204" s="10"/>
      <c r="O204" s="222"/>
      <c r="P204" s="10"/>
      <c r="Q204" s="10"/>
      <c r="R204" s="222"/>
      <c r="S204" s="10"/>
      <c r="T204" s="10"/>
      <c r="U204" s="222"/>
      <c r="W204" s="10"/>
      <c r="X204" s="10"/>
      <c r="Y204" s="222"/>
      <c r="Z204" s="10"/>
      <c r="AA204" s="10"/>
      <c r="AB204" s="222"/>
      <c r="AC204" s="10"/>
      <c r="AD204" s="10"/>
    </row>
    <row r="205" spans="1:30" s="6" customFormat="1" x14ac:dyDescent="0.3">
      <c r="A205" s="224"/>
      <c r="C205" s="10"/>
      <c r="D205" s="10"/>
      <c r="E205" s="222"/>
      <c r="F205" s="10"/>
      <c r="G205" s="10"/>
      <c r="H205" s="222"/>
      <c r="I205" s="10"/>
      <c r="J205" s="10"/>
      <c r="K205" s="222"/>
      <c r="M205" s="10"/>
      <c r="N205" s="10"/>
      <c r="O205" s="222"/>
      <c r="P205" s="10"/>
      <c r="Q205" s="10"/>
      <c r="R205" s="222"/>
      <c r="S205" s="10"/>
      <c r="T205" s="10"/>
      <c r="U205" s="222"/>
      <c r="W205" s="10"/>
      <c r="X205" s="10"/>
      <c r="Y205" s="222"/>
      <c r="Z205" s="10"/>
      <c r="AA205" s="10"/>
      <c r="AB205" s="222"/>
      <c r="AC205" s="10"/>
      <c r="AD205" s="10"/>
    </row>
    <row r="206" spans="1:30" s="6" customFormat="1" x14ac:dyDescent="0.3">
      <c r="A206" s="224"/>
      <c r="C206" s="10"/>
      <c r="D206" s="10"/>
      <c r="E206" s="222"/>
      <c r="F206" s="10"/>
      <c r="G206" s="10"/>
      <c r="H206" s="222"/>
      <c r="I206" s="10"/>
      <c r="J206" s="10"/>
      <c r="K206" s="222"/>
      <c r="M206" s="10"/>
      <c r="N206" s="10"/>
      <c r="O206" s="222"/>
      <c r="P206" s="10"/>
      <c r="Q206" s="10"/>
      <c r="R206" s="222"/>
      <c r="S206" s="10"/>
      <c r="T206" s="10"/>
      <c r="U206" s="222"/>
      <c r="W206" s="10"/>
      <c r="X206" s="10"/>
      <c r="Y206" s="222"/>
      <c r="Z206" s="10"/>
      <c r="AA206" s="10"/>
      <c r="AB206" s="222"/>
      <c r="AC206" s="10"/>
      <c r="AD206" s="10"/>
    </row>
  </sheetData>
  <mergeCells count="3">
    <mergeCell ref="B2:B37"/>
    <mergeCell ref="L2:L44"/>
    <mergeCell ref="V2:V49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4"/>
  <sheetViews>
    <sheetView workbookViewId="0">
      <selection activeCell="F18" sqref="F18"/>
    </sheetView>
  </sheetViews>
  <sheetFormatPr defaultRowHeight="12" x14ac:dyDescent="0.3"/>
  <cols>
    <col min="1" max="1" width="1.625" style="1" customWidth="1"/>
    <col min="2" max="2" width="11.125" style="1" bestFit="1" customWidth="1"/>
    <col min="3" max="3" width="16.125" style="1" bestFit="1" customWidth="1"/>
    <col min="4" max="4" width="9.5" style="1" bestFit="1" customWidth="1"/>
    <col min="5" max="5" width="17.25" style="1" bestFit="1" customWidth="1"/>
    <col min="6" max="6" width="16.125" style="1" bestFit="1" customWidth="1"/>
    <col min="7" max="7" width="26.5" style="1" bestFit="1" customWidth="1"/>
    <col min="8" max="8" width="54.5" style="1" bestFit="1" customWidth="1"/>
    <col min="9" max="9" width="17.25" style="1" bestFit="1" customWidth="1"/>
    <col min="10" max="16384" width="9" style="1"/>
  </cols>
  <sheetData>
    <row r="2" spans="2:9" x14ac:dyDescent="0.3">
      <c r="B2" s="8" t="s">
        <v>360</v>
      </c>
      <c r="C2" s="8" t="s">
        <v>366</v>
      </c>
      <c r="D2" s="8" t="s">
        <v>383</v>
      </c>
      <c r="E2" s="8" t="s">
        <v>367</v>
      </c>
      <c r="F2" s="8" t="s">
        <v>362</v>
      </c>
      <c r="G2" s="8" t="s">
        <v>363</v>
      </c>
      <c r="H2" s="8" t="s">
        <v>369</v>
      </c>
      <c r="I2" s="8" t="s">
        <v>402</v>
      </c>
    </row>
    <row r="3" spans="2:9" x14ac:dyDescent="0.3">
      <c r="B3" s="287" t="s">
        <v>361</v>
      </c>
      <c r="C3" s="255"/>
      <c r="D3" s="256"/>
      <c r="E3" s="256"/>
      <c r="F3" s="257">
        <v>103006014</v>
      </c>
      <c r="G3" s="252" t="s">
        <v>370</v>
      </c>
      <c r="H3" s="251" t="s">
        <v>384</v>
      </c>
      <c r="I3" s="241" t="s">
        <v>401</v>
      </c>
    </row>
    <row r="4" spans="2:9" x14ac:dyDescent="0.3">
      <c r="B4" s="288"/>
      <c r="C4" s="252" t="s">
        <v>364</v>
      </c>
      <c r="D4" s="251" t="s">
        <v>26</v>
      </c>
      <c r="E4" s="251">
        <v>1</v>
      </c>
      <c r="F4" s="251">
        <v>103006001</v>
      </c>
      <c r="G4" s="252" t="s">
        <v>371</v>
      </c>
      <c r="H4" s="251" t="s">
        <v>385</v>
      </c>
      <c r="I4" s="241" t="s">
        <v>401</v>
      </c>
    </row>
    <row r="5" spans="2:9" x14ac:dyDescent="0.3">
      <c r="B5" s="288"/>
      <c r="C5" s="252" t="s">
        <v>365</v>
      </c>
      <c r="D5" s="251" t="s">
        <v>368</v>
      </c>
      <c r="E5" s="251">
        <v>10</v>
      </c>
      <c r="F5" s="251">
        <v>103006002</v>
      </c>
      <c r="G5" s="252" t="s">
        <v>372</v>
      </c>
      <c r="H5" s="251" t="s">
        <v>386</v>
      </c>
      <c r="I5" s="241" t="s">
        <v>401</v>
      </c>
    </row>
    <row r="6" spans="2:9" x14ac:dyDescent="0.3">
      <c r="B6" s="288"/>
      <c r="C6" s="252" t="s">
        <v>364</v>
      </c>
      <c r="D6" s="251" t="s">
        <v>26</v>
      </c>
      <c r="E6" s="251">
        <v>50</v>
      </c>
      <c r="F6" s="251">
        <v>103006003</v>
      </c>
      <c r="G6" s="252" t="s">
        <v>373</v>
      </c>
      <c r="H6" s="251" t="s">
        <v>387</v>
      </c>
      <c r="I6" s="290"/>
    </row>
    <row r="7" spans="2:9" x14ac:dyDescent="0.3">
      <c r="B7" s="288"/>
      <c r="C7" s="252" t="s">
        <v>365</v>
      </c>
      <c r="D7" s="251" t="s">
        <v>368</v>
      </c>
      <c r="E7" s="251">
        <v>100</v>
      </c>
      <c r="F7" s="251">
        <v>103006004</v>
      </c>
      <c r="G7" s="252" t="s">
        <v>374</v>
      </c>
      <c r="H7" s="251" t="s">
        <v>388</v>
      </c>
      <c r="I7" s="291"/>
    </row>
    <row r="8" spans="2:9" x14ac:dyDescent="0.3">
      <c r="B8" s="288"/>
      <c r="C8" s="252" t="s">
        <v>364</v>
      </c>
      <c r="D8" s="251" t="s">
        <v>26</v>
      </c>
      <c r="E8" s="251">
        <v>200</v>
      </c>
      <c r="F8" s="251">
        <v>103006005</v>
      </c>
      <c r="G8" s="252" t="s">
        <v>375</v>
      </c>
      <c r="H8" s="251" t="s">
        <v>389</v>
      </c>
      <c r="I8" s="290"/>
    </row>
    <row r="9" spans="2:9" x14ac:dyDescent="0.3">
      <c r="B9" s="288"/>
      <c r="C9" s="252" t="s">
        <v>365</v>
      </c>
      <c r="D9" s="251" t="s">
        <v>368</v>
      </c>
      <c r="E9" s="251">
        <v>500</v>
      </c>
      <c r="F9" s="251">
        <v>103006006</v>
      </c>
      <c r="G9" s="252" t="s">
        <v>376</v>
      </c>
      <c r="H9" s="251" t="s">
        <v>390</v>
      </c>
      <c r="I9" s="291"/>
    </row>
    <row r="10" spans="2:9" x14ac:dyDescent="0.3">
      <c r="B10" s="288"/>
      <c r="C10" s="252" t="s">
        <v>364</v>
      </c>
      <c r="D10" s="251" t="s">
        <v>26</v>
      </c>
      <c r="E10" s="251">
        <v>1000</v>
      </c>
      <c r="F10" s="251">
        <v>103006007</v>
      </c>
      <c r="G10" s="252" t="s">
        <v>377</v>
      </c>
      <c r="H10" s="251" t="s">
        <v>391</v>
      </c>
      <c r="I10" s="290"/>
    </row>
    <row r="11" spans="2:9" x14ac:dyDescent="0.3">
      <c r="B11" s="288"/>
      <c r="C11" s="252" t="s">
        <v>365</v>
      </c>
      <c r="D11" s="251" t="s">
        <v>368</v>
      </c>
      <c r="E11" s="251">
        <v>2500</v>
      </c>
      <c r="F11" s="251">
        <v>103006008</v>
      </c>
      <c r="G11" s="252" t="s">
        <v>378</v>
      </c>
      <c r="H11" s="251" t="s">
        <v>392</v>
      </c>
      <c r="I11" s="291"/>
    </row>
    <row r="12" spans="2:9" x14ac:dyDescent="0.3">
      <c r="B12" s="288"/>
      <c r="C12" s="252" t="s">
        <v>364</v>
      </c>
      <c r="D12" s="251" t="s">
        <v>26</v>
      </c>
      <c r="E12" s="251">
        <v>4000</v>
      </c>
      <c r="F12" s="251">
        <v>103006009</v>
      </c>
      <c r="G12" s="252" t="s">
        <v>379</v>
      </c>
      <c r="H12" s="251" t="s">
        <v>393</v>
      </c>
      <c r="I12" s="290"/>
    </row>
    <row r="13" spans="2:9" x14ac:dyDescent="0.3">
      <c r="B13" s="288"/>
      <c r="C13" s="252" t="s">
        <v>365</v>
      </c>
      <c r="D13" s="251" t="s">
        <v>368</v>
      </c>
      <c r="E13" s="251">
        <v>5000</v>
      </c>
      <c r="F13" s="251">
        <v>103006010</v>
      </c>
      <c r="G13" s="252" t="s">
        <v>380</v>
      </c>
      <c r="H13" s="251" t="s">
        <v>394</v>
      </c>
      <c r="I13" s="291"/>
    </row>
    <row r="14" spans="2:9" x14ac:dyDescent="0.3">
      <c r="B14" s="288"/>
      <c r="C14" s="252" t="s">
        <v>364</v>
      </c>
      <c r="D14" s="251" t="s">
        <v>26</v>
      </c>
      <c r="E14" s="251">
        <v>6000</v>
      </c>
      <c r="F14" s="251">
        <v>103006011</v>
      </c>
      <c r="G14" s="252" t="s">
        <v>381</v>
      </c>
      <c r="H14" s="251" t="s">
        <v>395</v>
      </c>
      <c r="I14" s="290"/>
    </row>
    <row r="15" spans="2:9" x14ac:dyDescent="0.3">
      <c r="B15" s="288"/>
      <c r="C15" s="252" t="s">
        <v>365</v>
      </c>
      <c r="D15" s="251" t="s">
        <v>368</v>
      </c>
      <c r="E15" s="251">
        <v>7500</v>
      </c>
      <c r="F15" s="251">
        <v>103006012</v>
      </c>
      <c r="G15" s="254" t="s">
        <v>397</v>
      </c>
      <c r="H15" s="251" t="s">
        <v>396</v>
      </c>
      <c r="I15" s="292"/>
    </row>
    <row r="16" spans="2:9" x14ac:dyDescent="0.3">
      <c r="B16" s="288"/>
      <c r="C16" s="252" t="s">
        <v>364</v>
      </c>
      <c r="D16" s="251" t="s">
        <v>26</v>
      </c>
      <c r="E16" s="251">
        <v>20000</v>
      </c>
      <c r="F16" s="251">
        <v>103006013</v>
      </c>
      <c r="G16" s="285" t="s">
        <v>382</v>
      </c>
      <c r="H16" s="283" t="s">
        <v>398</v>
      </c>
      <c r="I16" s="292"/>
    </row>
    <row r="17" spans="2:9" x14ac:dyDescent="0.3">
      <c r="B17" s="288"/>
      <c r="C17" s="252" t="s">
        <v>365</v>
      </c>
      <c r="D17" s="251" t="s">
        <v>368</v>
      </c>
      <c r="E17" s="251">
        <v>30000</v>
      </c>
      <c r="F17" s="251">
        <v>103006013</v>
      </c>
      <c r="G17" s="286"/>
      <c r="H17" s="284"/>
      <c r="I17" s="291"/>
    </row>
    <row r="18" spans="2:9" x14ac:dyDescent="0.3">
      <c r="B18" s="288"/>
      <c r="C18" s="252" t="s">
        <v>364</v>
      </c>
      <c r="D18" s="251" t="s">
        <v>26</v>
      </c>
      <c r="E18" s="251">
        <v>1000</v>
      </c>
      <c r="F18" s="257" t="s">
        <v>403</v>
      </c>
      <c r="G18" s="251" t="s">
        <v>456</v>
      </c>
      <c r="H18" s="251" t="s">
        <v>399</v>
      </c>
      <c r="I18" s="241"/>
    </row>
    <row r="19" spans="2:9" x14ac:dyDescent="0.3">
      <c r="B19" s="289"/>
      <c r="C19" s="252" t="s">
        <v>365</v>
      </c>
      <c r="D19" s="251" t="s">
        <v>368</v>
      </c>
      <c r="E19" s="251">
        <v>1000</v>
      </c>
      <c r="F19" s="257" t="s">
        <v>404</v>
      </c>
      <c r="G19" s="251" t="s">
        <v>456</v>
      </c>
      <c r="H19" s="251" t="s">
        <v>400</v>
      </c>
      <c r="I19" s="241"/>
    </row>
    <row r="20" spans="2:9" x14ac:dyDescent="0.3">
      <c r="B20" s="253"/>
      <c r="C20" s="253"/>
      <c r="D20" s="253"/>
      <c r="E20" s="253"/>
      <c r="G20" s="253"/>
      <c r="H20" s="253"/>
    </row>
    <row r="22" spans="2:9" x14ac:dyDescent="0.3">
      <c r="C22" s="237" t="s">
        <v>454</v>
      </c>
      <c r="D22" s="237"/>
      <c r="E22" s="237" t="s">
        <v>406</v>
      </c>
      <c r="F22" s="237" t="s">
        <v>410</v>
      </c>
      <c r="G22" s="237" t="s">
        <v>409</v>
      </c>
    </row>
    <row r="23" spans="2:9" x14ac:dyDescent="0.3">
      <c r="C23" s="237" t="s">
        <v>427</v>
      </c>
      <c r="D23" s="237"/>
      <c r="E23" s="237" t="s">
        <v>448</v>
      </c>
      <c r="F23" s="237" t="s">
        <v>453</v>
      </c>
      <c r="G23" s="237" t="s">
        <v>455</v>
      </c>
    </row>
    <row r="25" spans="2:9" x14ac:dyDescent="0.3">
      <c r="C25" s="282" t="s">
        <v>405</v>
      </c>
      <c r="D25" s="282"/>
      <c r="E25" s="282"/>
      <c r="F25" s="282"/>
      <c r="G25" s="282"/>
    </row>
    <row r="26" spans="2:9" x14ac:dyDescent="0.3">
      <c r="C26" s="237" t="s">
        <v>454</v>
      </c>
      <c r="D26" s="237" t="s">
        <v>408</v>
      </c>
      <c r="E26" s="237" t="s">
        <v>406</v>
      </c>
      <c r="F26" s="237" t="s">
        <v>410</v>
      </c>
      <c r="G26" s="237" t="s">
        <v>409</v>
      </c>
      <c r="H26" s="258"/>
    </row>
    <row r="27" spans="2:9" x14ac:dyDescent="0.3">
      <c r="C27" s="237" t="s">
        <v>423</v>
      </c>
      <c r="D27" s="260">
        <v>0.25</v>
      </c>
      <c r="E27" s="237" t="s">
        <v>444</v>
      </c>
      <c r="F27" s="237" t="s">
        <v>449</v>
      </c>
      <c r="G27" s="237" t="s">
        <v>229</v>
      </c>
      <c r="H27" s="258"/>
    </row>
    <row r="28" spans="2:9" x14ac:dyDescent="0.3">
      <c r="C28" s="237" t="s">
        <v>424</v>
      </c>
      <c r="D28" s="260">
        <v>0.25</v>
      </c>
      <c r="E28" s="237" t="s">
        <v>445</v>
      </c>
      <c r="F28" s="237" t="s">
        <v>450</v>
      </c>
      <c r="G28" s="237" t="s">
        <v>231</v>
      </c>
    </row>
    <row r="29" spans="2:9" x14ac:dyDescent="0.3">
      <c r="C29" s="237" t="s">
        <v>425</v>
      </c>
      <c r="D29" s="260">
        <v>0.25</v>
      </c>
      <c r="E29" s="237" t="s">
        <v>446</v>
      </c>
      <c r="F29" s="237" t="s">
        <v>451</v>
      </c>
      <c r="G29" s="237" t="s">
        <v>236</v>
      </c>
      <c r="H29" s="259"/>
    </row>
    <row r="30" spans="2:9" x14ac:dyDescent="0.3">
      <c r="C30" s="237" t="s">
        <v>426</v>
      </c>
      <c r="D30" s="260">
        <v>0.25</v>
      </c>
      <c r="E30" s="237" t="s">
        <v>447</v>
      </c>
      <c r="F30" s="237" t="s">
        <v>452</v>
      </c>
      <c r="G30" s="237" t="s">
        <v>237</v>
      </c>
    </row>
    <row r="32" spans="2:9" x14ac:dyDescent="0.3">
      <c r="C32" s="293" t="s">
        <v>229</v>
      </c>
      <c r="D32" s="294"/>
      <c r="E32" s="294"/>
      <c r="F32" s="294"/>
      <c r="G32" s="294"/>
      <c r="H32" s="295"/>
    </row>
    <row r="33" spans="3:8" x14ac:dyDescent="0.3">
      <c r="C33" s="237" t="s">
        <v>407</v>
      </c>
      <c r="D33" s="237" t="s">
        <v>408</v>
      </c>
      <c r="E33" s="237" t="s">
        <v>406</v>
      </c>
      <c r="F33" s="237" t="s">
        <v>415</v>
      </c>
      <c r="G33" s="237" t="s">
        <v>409</v>
      </c>
      <c r="H33" s="237" t="s">
        <v>410</v>
      </c>
    </row>
    <row r="34" spans="3:8" x14ac:dyDescent="0.3">
      <c r="C34" s="237" t="s">
        <v>431</v>
      </c>
      <c r="D34" s="260">
        <v>0.9</v>
      </c>
      <c r="E34" s="237" t="s">
        <v>435</v>
      </c>
      <c r="F34" s="237" t="s">
        <v>416</v>
      </c>
      <c r="G34" s="237" t="s">
        <v>414</v>
      </c>
      <c r="H34" s="237" t="s">
        <v>419</v>
      </c>
    </row>
    <row r="35" spans="3:8" x14ac:dyDescent="0.3">
      <c r="C35" s="237" t="s">
        <v>431</v>
      </c>
      <c r="D35" s="260">
        <v>0.09</v>
      </c>
      <c r="E35" s="237" t="s">
        <v>439</v>
      </c>
      <c r="F35" s="237" t="s">
        <v>417</v>
      </c>
      <c r="G35" s="237" t="s">
        <v>414</v>
      </c>
      <c r="H35" s="237" t="s">
        <v>419</v>
      </c>
    </row>
    <row r="36" spans="3:8" x14ac:dyDescent="0.3">
      <c r="C36" s="237" t="s">
        <v>431</v>
      </c>
      <c r="D36" s="260">
        <v>0.01</v>
      </c>
      <c r="E36" s="237" t="s">
        <v>443</v>
      </c>
      <c r="F36" s="237" t="s">
        <v>418</v>
      </c>
      <c r="G36" s="237" t="s">
        <v>414</v>
      </c>
      <c r="H36" s="237" t="s">
        <v>419</v>
      </c>
    </row>
    <row r="38" spans="3:8" x14ac:dyDescent="0.3">
      <c r="C38" s="293" t="s">
        <v>231</v>
      </c>
      <c r="D38" s="294"/>
      <c r="E38" s="294"/>
      <c r="F38" s="294"/>
      <c r="G38" s="294"/>
      <c r="H38" s="295"/>
    </row>
    <row r="39" spans="3:8" x14ac:dyDescent="0.3">
      <c r="C39" s="237" t="s">
        <v>407</v>
      </c>
      <c r="D39" s="237" t="s">
        <v>408</v>
      </c>
      <c r="E39" s="237" t="s">
        <v>406</v>
      </c>
      <c r="F39" s="237" t="s">
        <v>415</v>
      </c>
      <c r="G39" s="237" t="s">
        <v>409</v>
      </c>
      <c r="H39" s="237" t="s">
        <v>410</v>
      </c>
    </row>
    <row r="40" spans="3:8" x14ac:dyDescent="0.3">
      <c r="C40" s="237" t="s">
        <v>430</v>
      </c>
      <c r="D40" s="260">
        <v>0.9</v>
      </c>
      <c r="E40" s="237" t="s">
        <v>434</v>
      </c>
      <c r="F40" s="237" t="s">
        <v>416</v>
      </c>
      <c r="G40" s="237" t="s">
        <v>412</v>
      </c>
      <c r="H40" s="237" t="s">
        <v>421</v>
      </c>
    </row>
    <row r="41" spans="3:8" x14ac:dyDescent="0.3">
      <c r="C41" s="237" t="s">
        <v>430</v>
      </c>
      <c r="D41" s="260">
        <v>0.09</v>
      </c>
      <c r="E41" s="237" t="s">
        <v>438</v>
      </c>
      <c r="F41" s="237" t="s">
        <v>417</v>
      </c>
      <c r="G41" s="237" t="s">
        <v>412</v>
      </c>
      <c r="H41" s="237" t="s">
        <v>421</v>
      </c>
    </row>
    <row r="42" spans="3:8" x14ac:dyDescent="0.3">
      <c r="C42" s="237" t="s">
        <v>430</v>
      </c>
      <c r="D42" s="260">
        <v>0.01</v>
      </c>
      <c r="E42" s="237" t="s">
        <v>442</v>
      </c>
      <c r="F42" s="237" t="s">
        <v>418</v>
      </c>
      <c r="G42" s="237" t="s">
        <v>412</v>
      </c>
      <c r="H42" s="237" t="s">
        <v>421</v>
      </c>
    </row>
    <row r="44" spans="3:8" x14ac:dyDescent="0.3">
      <c r="C44" s="293" t="s">
        <v>236</v>
      </c>
      <c r="D44" s="294"/>
      <c r="E44" s="294"/>
      <c r="F44" s="294"/>
      <c r="G44" s="294"/>
      <c r="H44" s="295"/>
    </row>
    <row r="45" spans="3:8" x14ac:dyDescent="0.3">
      <c r="C45" s="237" t="s">
        <v>407</v>
      </c>
      <c r="D45" s="237" t="s">
        <v>408</v>
      </c>
      <c r="E45" s="237" t="s">
        <v>406</v>
      </c>
      <c r="F45" s="237" t="s">
        <v>415</v>
      </c>
      <c r="G45" s="237" t="s">
        <v>409</v>
      </c>
      <c r="H45" s="237" t="s">
        <v>410</v>
      </c>
    </row>
    <row r="46" spans="3:8" x14ac:dyDescent="0.3">
      <c r="C46" s="237" t="s">
        <v>428</v>
      </c>
      <c r="D46" s="260">
        <v>0.9</v>
      </c>
      <c r="E46" s="237" t="s">
        <v>432</v>
      </c>
      <c r="F46" s="237" t="s">
        <v>416</v>
      </c>
      <c r="G46" s="237" t="s">
        <v>411</v>
      </c>
      <c r="H46" s="237" t="s">
        <v>420</v>
      </c>
    </row>
    <row r="47" spans="3:8" x14ac:dyDescent="0.3">
      <c r="C47" s="237" t="s">
        <v>428</v>
      </c>
      <c r="D47" s="260">
        <v>0.09</v>
      </c>
      <c r="E47" s="237" t="s">
        <v>436</v>
      </c>
      <c r="F47" s="237" t="s">
        <v>417</v>
      </c>
      <c r="G47" s="237" t="s">
        <v>411</v>
      </c>
      <c r="H47" s="237" t="s">
        <v>420</v>
      </c>
    </row>
    <row r="48" spans="3:8" x14ac:dyDescent="0.3">
      <c r="C48" s="237" t="s">
        <v>428</v>
      </c>
      <c r="D48" s="260">
        <v>0.01</v>
      </c>
      <c r="E48" s="237" t="s">
        <v>440</v>
      </c>
      <c r="F48" s="237" t="s">
        <v>418</v>
      </c>
      <c r="G48" s="237" t="s">
        <v>411</v>
      </c>
      <c r="H48" s="237" t="s">
        <v>420</v>
      </c>
    </row>
    <row r="50" spans="3:8" x14ac:dyDescent="0.3">
      <c r="C50" s="293" t="s">
        <v>237</v>
      </c>
      <c r="D50" s="294"/>
      <c r="E50" s="294"/>
      <c r="F50" s="294"/>
      <c r="G50" s="294"/>
      <c r="H50" s="295"/>
    </row>
    <row r="51" spans="3:8" x14ac:dyDescent="0.3">
      <c r="C51" s="237" t="s">
        <v>407</v>
      </c>
      <c r="D51" s="237" t="s">
        <v>408</v>
      </c>
      <c r="E51" s="237" t="s">
        <v>406</v>
      </c>
      <c r="F51" s="237" t="s">
        <v>415</v>
      </c>
      <c r="G51" s="237" t="s">
        <v>409</v>
      </c>
      <c r="H51" s="237" t="s">
        <v>410</v>
      </c>
    </row>
    <row r="52" spans="3:8" x14ac:dyDescent="0.3">
      <c r="C52" s="237" t="s">
        <v>429</v>
      </c>
      <c r="D52" s="260">
        <v>0.9</v>
      </c>
      <c r="E52" s="237" t="s">
        <v>433</v>
      </c>
      <c r="F52" s="237" t="s">
        <v>416</v>
      </c>
      <c r="G52" s="237" t="s">
        <v>413</v>
      </c>
      <c r="H52" s="237" t="s">
        <v>422</v>
      </c>
    </row>
    <row r="53" spans="3:8" x14ac:dyDescent="0.3">
      <c r="C53" s="237" t="s">
        <v>429</v>
      </c>
      <c r="D53" s="260">
        <v>0.09</v>
      </c>
      <c r="E53" s="237" t="s">
        <v>437</v>
      </c>
      <c r="F53" s="237" t="s">
        <v>417</v>
      </c>
      <c r="G53" s="237" t="s">
        <v>413</v>
      </c>
      <c r="H53" s="237" t="s">
        <v>422</v>
      </c>
    </row>
    <row r="54" spans="3:8" x14ac:dyDescent="0.3">
      <c r="C54" s="237" t="s">
        <v>429</v>
      </c>
      <c r="D54" s="260">
        <v>0.01</v>
      </c>
      <c r="E54" s="237" t="s">
        <v>441</v>
      </c>
      <c r="F54" s="237" t="s">
        <v>418</v>
      </c>
      <c r="G54" s="237" t="s">
        <v>413</v>
      </c>
      <c r="H54" s="237" t="s">
        <v>422</v>
      </c>
    </row>
  </sheetData>
  <mergeCells count="13">
    <mergeCell ref="C50:H50"/>
    <mergeCell ref="C44:H44"/>
    <mergeCell ref="C38:H38"/>
    <mergeCell ref="C32:H32"/>
    <mergeCell ref="C25:G25"/>
    <mergeCell ref="H16:H17"/>
    <mergeCell ref="G16:G17"/>
    <mergeCell ref="B3:B19"/>
    <mergeCell ref="I12:I13"/>
    <mergeCell ref="I10:I11"/>
    <mergeCell ref="I8:I9"/>
    <mergeCell ref="I6:I7"/>
    <mergeCell ref="I14:I1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79"/>
  <sheetViews>
    <sheetView topLeftCell="A132" workbookViewId="0">
      <selection activeCell="A179" sqref="A179"/>
    </sheetView>
  </sheetViews>
  <sheetFormatPr defaultRowHeight="12" x14ac:dyDescent="0.3"/>
  <cols>
    <col min="1" max="1" width="20" style="171" bestFit="1" customWidth="1"/>
    <col min="2" max="2" width="23.125" style="171" bestFit="1" customWidth="1"/>
    <col min="3" max="3" width="6" style="171" bestFit="1" customWidth="1"/>
    <col min="4" max="4" width="14.25" style="171" bestFit="1" customWidth="1"/>
    <col min="5" max="5" width="23.625" style="171" bestFit="1" customWidth="1"/>
    <col min="6" max="6" width="16" style="171" bestFit="1" customWidth="1"/>
    <col min="7" max="7" width="18.5" style="171" bestFit="1" customWidth="1"/>
    <col min="8" max="8" width="22.75" style="171" bestFit="1" customWidth="1"/>
    <col min="9" max="9" width="24.875" style="171" customWidth="1"/>
    <col min="10" max="10" width="26.375" style="171" bestFit="1" customWidth="1"/>
    <col min="11" max="16384" width="9" style="171"/>
  </cols>
  <sheetData>
    <row r="1" spans="1:10" x14ac:dyDescent="0.3">
      <c r="A1" s="166" t="s">
        <v>248</v>
      </c>
      <c r="B1" s="171" t="s">
        <v>249</v>
      </c>
      <c r="C1" s="171" t="s">
        <v>250</v>
      </c>
      <c r="D1" s="171" t="s">
        <v>251</v>
      </c>
      <c r="E1" s="171" t="s">
        <v>256</v>
      </c>
      <c r="F1" s="171" t="s">
        <v>252</v>
      </c>
      <c r="G1" s="171" t="s">
        <v>253</v>
      </c>
      <c r="H1" s="171" t="s">
        <v>254</v>
      </c>
      <c r="I1" s="171" t="s">
        <v>255</v>
      </c>
      <c r="J1" s="171" t="s">
        <v>257</v>
      </c>
    </row>
    <row r="2" spans="1:10" x14ac:dyDescent="0.3">
      <c r="A2" s="167" t="s">
        <v>6</v>
      </c>
      <c r="B2" s="167" t="s">
        <v>143</v>
      </c>
      <c r="C2" s="166" t="s">
        <v>25</v>
      </c>
      <c r="D2" s="167" t="s">
        <v>21</v>
      </c>
      <c r="E2" s="167" t="s">
        <v>68</v>
      </c>
      <c r="F2" s="168" t="s">
        <v>58</v>
      </c>
      <c r="G2" s="167" t="s">
        <v>50</v>
      </c>
      <c r="H2" s="167" t="s">
        <v>236</v>
      </c>
      <c r="I2" s="167" t="s">
        <v>204</v>
      </c>
      <c r="J2" s="168" t="s">
        <v>15</v>
      </c>
    </row>
    <row r="3" spans="1:10" x14ac:dyDescent="0.3">
      <c r="A3" s="167" t="s">
        <v>219</v>
      </c>
      <c r="B3" s="167" t="s">
        <v>225</v>
      </c>
      <c r="C3" s="166" t="s">
        <v>26</v>
      </c>
      <c r="D3" s="168" t="s">
        <v>62</v>
      </c>
      <c r="E3" s="167" t="s">
        <v>110</v>
      </c>
      <c r="F3" s="168" t="s">
        <v>88</v>
      </c>
      <c r="G3" s="167" t="s">
        <v>188</v>
      </c>
      <c r="H3" s="167" t="s">
        <v>237</v>
      </c>
      <c r="I3" s="167" t="s">
        <v>156</v>
      </c>
      <c r="J3" s="169" t="s">
        <v>98</v>
      </c>
    </row>
    <row r="4" spans="1:10" x14ac:dyDescent="0.3">
      <c r="A4" s="167" t="s">
        <v>9</v>
      </c>
      <c r="B4" s="167" t="s">
        <v>243</v>
      </c>
      <c r="D4" s="169" t="s">
        <v>63</v>
      </c>
      <c r="E4" s="167" t="s">
        <v>111</v>
      </c>
      <c r="F4" s="169" t="s">
        <v>81</v>
      </c>
      <c r="G4" s="167" t="s">
        <v>192</v>
      </c>
      <c r="H4" s="167" t="s">
        <v>231</v>
      </c>
      <c r="I4" s="167" t="s">
        <v>136</v>
      </c>
      <c r="J4" s="168" t="s">
        <v>238</v>
      </c>
    </row>
    <row r="5" spans="1:10" x14ac:dyDescent="0.3">
      <c r="A5" s="167" t="s">
        <v>59</v>
      </c>
      <c r="B5" s="167" t="s">
        <v>246</v>
      </c>
      <c r="D5" s="168" t="s">
        <v>79</v>
      </c>
      <c r="E5" s="167" t="s">
        <v>66</v>
      </c>
      <c r="F5" s="168" t="s">
        <v>45</v>
      </c>
      <c r="G5" s="167" t="s">
        <v>190</v>
      </c>
      <c r="H5" s="167" t="s">
        <v>229</v>
      </c>
      <c r="I5" s="167" t="s">
        <v>158</v>
      </c>
      <c r="J5" s="168" t="s">
        <v>91</v>
      </c>
    </row>
    <row r="6" spans="1:10" x14ac:dyDescent="0.3">
      <c r="A6" s="167" t="s">
        <v>92</v>
      </c>
      <c r="B6" s="167" t="s">
        <v>240</v>
      </c>
      <c r="D6" s="169" t="s">
        <v>80</v>
      </c>
      <c r="E6" s="167" t="s">
        <v>108</v>
      </c>
      <c r="F6" s="168" t="s">
        <v>67</v>
      </c>
      <c r="G6" s="167" t="s">
        <v>186</v>
      </c>
      <c r="I6" s="167" t="s">
        <v>123</v>
      </c>
      <c r="J6" s="167" t="s">
        <v>17</v>
      </c>
    </row>
    <row r="7" spans="1:10" x14ac:dyDescent="0.3">
      <c r="A7" s="167" t="s">
        <v>40</v>
      </c>
      <c r="B7" s="167" t="s">
        <v>226</v>
      </c>
      <c r="D7" s="167" t="s">
        <v>78</v>
      </c>
      <c r="E7" s="169" t="s">
        <v>100</v>
      </c>
      <c r="F7" s="168" t="s">
        <v>57</v>
      </c>
      <c r="G7" s="167" t="s">
        <v>194</v>
      </c>
      <c r="I7" s="167" t="s">
        <v>184</v>
      </c>
    </row>
    <row r="8" spans="1:10" x14ac:dyDescent="0.3">
      <c r="A8" s="167" t="s">
        <v>52</v>
      </c>
      <c r="B8" s="167" t="s">
        <v>227</v>
      </c>
      <c r="D8" s="168" t="s">
        <v>94</v>
      </c>
      <c r="E8" s="167" t="s">
        <v>11</v>
      </c>
      <c r="G8" s="169" t="s">
        <v>138</v>
      </c>
      <c r="I8" s="167" t="s">
        <v>124</v>
      </c>
    </row>
    <row r="9" spans="1:10" x14ac:dyDescent="0.3">
      <c r="A9" s="167" t="s">
        <v>223</v>
      </c>
      <c r="B9" s="167" t="s">
        <v>244</v>
      </c>
      <c r="D9" s="169" t="s">
        <v>95</v>
      </c>
      <c r="E9" s="167" t="s">
        <v>13</v>
      </c>
      <c r="G9" s="168" t="s">
        <v>23</v>
      </c>
      <c r="I9" s="167" t="s">
        <v>160</v>
      </c>
    </row>
    <row r="10" spans="1:10" x14ac:dyDescent="0.3">
      <c r="A10" s="167" t="s">
        <v>60</v>
      </c>
      <c r="B10" s="167" t="s">
        <v>247</v>
      </c>
      <c r="D10" s="167" t="s">
        <v>22</v>
      </c>
      <c r="E10" s="167" t="s">
        <v>18</v>
      </c>
      <c r="G10" s="166" t="s">
        <v>99</v>
      </c>
      <c r="I10" s="167" t="s">
        <v>135</v>
      </c>
    </row>
    <row r="11" spans="1:10" x14ac:dyDescent="0.3">
      <c r="A11" s="167" t="s">
        <v>61</v>
      </c>
      <c r="B11" s="167" t="s">
        <v>241</v>
      </c>
      <c r="D11" s="167" t="s">
        <v>69</v>
      </c>
      <c r="E11" s="168" t="s">
        <v>12</v>
      </c>
      <c r="G11" s="169" t="s">
        <v>139</v>
      </c>
    </row>
    <row r="12" spans="1:10" x14ac:dyDescent="0.3">
      <c r="A12" s="167" t="s">
        <v>41</v>
      </c>
      <c r="B12" s="167" t="s">
        <v>224</v>
      </c>
      <c r="D12" s="168" t="s">
        <v>56</v>
      </c>
      <c r="E12" s="168" t="s">
        <v>14</v>
      </c>
      <c r="G12" s="167" t="s">
        <v>51</v>
      </c>
    </row>
    <row r="13" spans="1:10" x14ac:dyDescent="0.3">
      <c r="A13" s="167" t="s">
        <v>85</v>
      </c>
      <c r="B13" s="167" t="s">
        <v>242</v>
      </c>
      <c r="D13" s="167" t="s">
        <v>96</v>
      </c>
      <c r="E13" s="168" t="s">
        <v>19</v>
      </c>
    </row>
    <row r="14" spans="1:10" x14ac:dyDescent="0.3">
      <c r="A14" s="167" t="s">
        <v>42</v>
      </c>
      <c r="B14" s="167" t="s">
        <v>245</v>
      </c>
      <c r="D14" s="168" t="s">
        <v>97</v>
      </c>
      <c r="E14" s="169" t="s">
        <v>64</v>
      </c>
    </row>
    <row r="15" spans="1:10" x14ac:dyDescent="0.3">
      <c r="A15" s="167" t="s">
        <v>86</v>
      </c>
      <c r="B15" s="167" t="s">
        <v>239</v>
      </c>
      <c r="D15" s="169" t="s">
        <v>90</v>
      </c>
      <c r="E15" s="169" t="s">
        <v>93</v>
      </c>
    </row>
    <row r="16" spans="1:10" x14ac:dyDescent="0.3">
      <c r="A16" s="167" t="s">
        <v>212</v>
      </c>
      <c r="B16" s="167" t="s">
        <v>228</v>
      </c>
      <c r="D16" s="170" t="s">
        <v>24</v>
      </c>
      <c r="E16" s="169" t="s">
        <v>87</v>
      </c>
    </row>
    <row r="17" spans="1:5" x14ac:dyDescent="0.3">
      <c r="A17" s="167" t="s">
        <v>43</v>
      </c>
      <c r="B17" s="167" t="s">
        <v>200</v>
      </c>
      <c r="D17" s="170" t="s">
        <v>180</v>
      </c>
      <c r="E17" s="169" t="s">
        <v>20</v>
      </c>
    </row>
    <row r="18" spans="1:5" x14ac:dyDescent="0.3">
      <c r="A18" s="167" t="s">
        <v>53</v>
      </c>
      <c r="B18" s="167" t="s">
        <v>196</v>
      </c>
      <c r="D18" s="170" t="s">
        <v>54</v>
      </c>
      <c r="E18" s="168" t="s">
        <v>112</v>
      </c>
    </row>
    <row r="19" spans="1:5" x14ac:dyDescent="0.3">
      <c r="A19" s="167" t="s">
        <v>44</v>
      </c>
      <c r="B19" s="167" t="s">
        <v>144</v>
      </c>
      <c r="D19" s="167" t="s">
        <v>122</v>
      </c>
      <c r="E19" s="168" t="s">
        <v>113</v>
      </c>
    </row>
    <row r="20" spans="1:5" x14ac:dyDescent="0.3">
      <c r="A20" s="167" t="s">
        <v>216</v>
      </c>
      <c r="B20" s="167" t="s">
        <v>145</v>
      </c>
      <c r="D20" s="167" t="s">
        <v>166</v>
      </c>
      <c r="E20" s="167" t="s">
        <v>109</v>
      </c>
    </row>
    <row r="21" spans="1:5" x14ac:dyDescent="0.3">
      <c r="A21" s="167" t="s">
        <v>38</v>
      </c>
      <c r="B21" s="167" t="s">
        <v>198</v>
      </c>
      <c r="D21" s="167" t="s">
        <v>172</v>
      </c>
      <c r="E21" s="167" t="s">
        <v>65</v>
      </c>
    </row>
    <row r="22" spans="1:5" x14ac:dyDescent="0.3">
      <c r="A22" s="167" t="s">
        <v>8</v>
      </c>
      <c r="B22" s="167" t="s">
        <v>126</v>
      </c>
      <c r="D22" s="167" t="s">
        <v>142</v>
      </c>
      <c r="E22" s="167" t="s">
        <v>107</v>
      </c>
    </row>
    <row r="23" spans="1:5" x14ac:dyDescent="0.3">
      <c r="A23" s="167" t="s">
        <v>10</v>
      </c>
      <c r="B23" s="167" t="s">
        <v>127</v>
      </c>
      <c r="D23" s="167" t="s">
        <v>164</v>
      </c>
    </row>
    <row r="24" spans="1:5" x14ac:dyDescent="0.3">
      <c r="A24" s="167" t="s">
        <v>46</v>
      </c>
      <c r="B24" s="167" t="s">
        <v>118</v>
      </c>
      <c r="D24" s="167" t="s">
        <v>168</v>
      </c>
    </row>
    <row r="25" spans="1:5" x14ac:dyDescent="0.3">
      <c r="A25" s="167" t="s">
        <v>214</v>
      </c>
      <c r="B25" s="167" t="s">
        <v>125</v>
      </c>
      <c r="D25" s="167" t="s">
        <v>140</v>
      </c>
    </row>
    <row r="26" spans="1:5" x14ac:dyDescent="0.3">
      <c r="A26" s="167" t="s">
        <v>47</v>
      </c>
      <c r="D26" s="167" t="s">
        <v>170</v>
      </c>
    </row>
    <row r="27" spans="1:5" x14ac:dyDescent="0.3">
      <c r="A27" s="167" t="s">
        <v>221</v>
      </c>
      <c r="D27" s="167" t="s">
        <v>141</v>
      </c>
    </row>
    <row r="28" spans="1:5" x14ac:dyDescent="0.3">
      <c r="A28" s="167" t="s">
        <v>39</v>
      </c>
      <c r="D28" s="167" t="s">
        <v>162</v>
      </c>
    </row>
    <row r="29" spans="1:5" x14ac:dyDescent="0.3">
      <c r="A29" s="167" t="s">
        <v>48</v>
      </c>
    </row>
    <row r="30" spans="1:5" x14ac:dyDescent="0.3">
      <c r="A30" s="167" t="s">
        <v>49</v>
      </c>
    </row>
    <row r="31" spans="1:5" x14ac:dyDescent="0.3">
      <c r="A31" s="168" t="s">
        <v>55</v>
      </c>
    </row>
    <row r="32" spans="1:5" x14ac:dyDescent="0.3">
      <c r="A32" s="168" t="s">
        <v>121</v>
      </c>
    </row>
    <row r="33" spans="1:1" x14ac:dyDescent="0.3">
      <c r="A33" s="167" t="s">
        <v>116</v>
      </c>
    </row>
    <row r="39" spans="1:1" x14ac:dyDescent="0.3">
      <c r="A39" s="167" t="s">
        <v>6</v>
      </c>
    </row>
    <row r="40" spans="1:1" x14ac:dyDescent="0.3">
      <c r="A40" s="167" t="s">
        <v>219</v>
      </c>
    </row>
    <row r="41" spans="1:1" x14ac:dyDescent="0.3">
      <c r="A41" s="167" t="s">
        <v>9</v>
      </c>
    </row>
    <row r="42" spans="1:1" x14ac:dyDescent="0.3">
      <c r="A42" s="167" t="s">
        <v>59</v>
      </c>
    </row>
    <row r="43" spans="1:1" x14ac:dyDescent="0.3">
      <c r="A43" s="167" t="s">
        <v>92</v>
      </c>
    </row>
    <row r="44" spans="1:1" x14ac:dyDescent="0.3">
      <c r="A44" s="167" t="s">
        <v>40</v>
      </c>
    </row>
    <row r="45" spans="1:1" x14ac:dyDescent="0.3">
      <c r="A45" s="167" t="s">
        <v>52</v>
      </c>
    </row>
    <row r="46" spans="1:1" x14ac:dyDescent="0.3">
      <c r="A46" s="167" t="s">
        <v>223</v>
      </c>
    </row>
    <row r="47" spans="1:1" x14ac:dyDescent="0.3">
      <c r="A47" s="167" t="s">
        <v>60</v>
      </c>
    </row>
    <row r="48" spans="1:1" x14ac:dyDescent="0.3">
      <c r="A48" s="167" t="s">
        <v>61</v>
      </c>
    </row>
    <row r="49" spans="1:1" x14ac:dyDescent="0.3">
      <c r="A49" s="167" t="s">
        <v>41</v>
      </c>
    </row>
    <row r="50" spans="1:1" x14ac:dyDescent="0.3">
      <c r="A50" s="167" t="s">
        <v>85</v>
      </c>
    </row>
    <row r="51" spans="1:1" x14ac:dyDescent="0.3">
      <c r="A51" s="167" t="s">
        <v>42</v>
      </c>
    </row>
    <row r="52" spans="1:1" x14ac:dyDescent="0.3">
      <c r="A52" s="167" t="s">
        <v>86</v>
      </c>
    </row>
    <row r="53" spans="1:1" x14ac:dyDescent="0.3">
      <c r="A53" s="167" t="s">
        <v>212</v>
      </c>
    </row>
    <row r="54" spans="1:1" x14ac:dyDescent="0.3">
      <c r="A54" s="167" t="s">
        <v>43</v>
      </c>
    </row>
    <row r="55" spans="1:1" x14ac:dyDescent="0.3">
      <c r="A55" s="167" t="s">
        <v>53</v>
      </c>
    </row>
    <row r="56" spans="1:1" x14ac:dyDescent="0.3">
      <c r="A56" s="167" t="s">
        <v>44</v>
      </c>
    </row>
    <row r="57" spans="1:1" x14ac:dyDescent="0.3">
      <c r="A57" s="167" t="s">
        <v>216</v>
      </c>
    </row>
    <row r="58" spans="1:1" x14ac:dyDescent="0.3">
      <c r="A58" s="167" t="s">
        <v>38</v>
      </c>
    </row>
    <row r="59" spans="1:1" x14ac:dyDescent="0.3">
      <c r="A59" s="167" t="s">
        <v>8</v>
      </c>
    </row>
    <row r="60" spans="1:1" x14ac:dyDescent="0.3">
      <c r="A60" s="167" t="s">
        <v>10</v>
      </c>
    </row>
    <row r="61" spans="1:1" x14ac:dyDescent="0.3">
      <c r="A61" s="167" t="s">
        <v>46</v>
      </c>
    </row>
    <row r="62" spans="1:1" x14ac:dyDescent="0.3">
      <c r="A62" s="167" t="s">
        <v>214</v>
      </c>
    </row>
    <row r="63" spans="1:1" x14ac:dyDescent="0.3">
      <c r="A63" s="167" t="s">
        <v>47</v>
      </c>
    </row>
    <row r="64" spans="1:1" x14ac:dyDescent="0.3">
      <c r="A64" s="167" t="s">
        <v>221</v>
      </c>
    </row>
    <row r="65" spans="1:1" x14ac:dyDescent="0.3">
      <c r="A65" s="167" t="s">
        <v>39</v>
      </c>
    </row>
    <row r="66" spans="1:1" x14ac:dyDescent="0.3">
      <c r="A66" s="167" t="s">
        <v>48</v>
      </c>
    </row>
    <row r="67" spans="1:1" x14ac:dyDescent="0.3">
      <c r="A67" s="167" t="s">
        <v>49</v>
      </c>
    </row>
    <row r="68" spans="1:1" x14ac:dyDescent="0.3">
      <c r="A68" s="168" t="s">
        <v>55</v>
      </c>
    </row>
    <row r="69" spans="1:1" x14ac:dyDescent="0.3">
      <c r="A69" s="168" t="s">
        <v>121</v>
      </c>
    </row>
    <row r="70" spans="1:1" x14ac:dyDescent="0.3">
      <c r="A70" s="167" t="s">
        <v>116</v>
      </c>
    </row>
    <row r="71" spans="1:1" x14ac:dyDescent="0.3">
      <c r="A71" s="166" t="s">
        <v>25</v>
      </c>
    </row>
    <row r="72" spans="1:1" x14ac:dyDescent="0.3">
      <c r="A72" s="166" t="s">
        <v>26</v>
      </c>
    </row>
    <row r="73" spans="1:1" x14ac:dyDescent="0.3">
      <c r="A73" s="167" t="s">
        <v>21</v>
      </c>
    </row>
    <row r="74" spans="1:1" x14ac:dyDescent="0.3">
      <c r="A74" s="168" t="s">
        <v>62</v>
      </c>
    </row>
    <row r="75" spans="1:1" x14ac:dyDescent="0.3">
      <c r="A75" s="169" t="s">
        <v>63</v>
      </c>
    </row>
    <row r="76" spans="1:1" x14ac:dyDescent="0.3">
      <c r="A76" s="168" t="s">
        <v>79</v>
      </c>
    </row>
    <row r="77" spans="1:1" x14ac:dyDescent="0.3">
      <c r="A77" s="169" t="s">
        <v>80</v>
      </c>
    </row>
    <row r="78" spans="1:1" x14ac:dyDescent="0.3">
      <c r="A78" s="167" t="s">
        <v>78</v>
      </c>
    </row>
    <row r="79" spans="1:1" x14ac:dyDescent="0.3">
      <c r="A79" s="168" t="s">
        <v>94</v>
      </c>
    </row>
    <row r="80" spans="1:1" x14ac:dyDescent="0.3">
      <c r="A80" s="169" t="s">
        <v>95</v>
      </c>
    </row>
    <row r="81" spans="1:1" x14ac:dyDescent="0.3">
      <c r="A81" s="167" t="s">
        <v>22</v>
      </c>
    </row>
    <row r="82" spans="1:1" x14ac:dyDescent="0.3">
      <c r="A82" s="167" t="s">
        <v>69</v>
      </c>
    </row>
    <row r="83" spans="1:1" x14ac:dyDescent="0.3">
      <c r="A83" s="168" t="s">
        <v>56</v>
      </c>
    </row>
    <row r="84" spans="1:1" x14ac:dyDescent="0.3">
      <c r="A84" s="167" t="s">
        <v>96</v>
      </c>
    </row>
    <row r="85" spans="1:1" x14ac:dyDescent="0.3">
      <c r="A85" s="168" t="s">
        <v>97</v>
      </c>
    </row>
    <row r="86" spans="1:1" x14ac:dyDescent="0.3">
      <c r="A86" s="169" t="s">
        <v>90</v>
      </c>
    </row>
    <row r="87" spans="1:1" x14ac:dyDescent="0.3">
      <c r="A87" s="170" t="s">
        <v>24</v>
      </c>
    </row>
    <row r="88" spans="1:1" x14ac:dyDescent="0.3">
      <c r="A88" s="170" t="s">
        <v>180</v>
      </c>
    </row>
    <row r="89" spans="1:1" x14ac:dyDescent="0.3">
      <c r="A89" s="170" t="s">
        <v>54</v>
      </c>
    </row>
    <row r="90" spans="1:1" x14ac:dyDescent="0.3">
      <c r="A90" s="167" t="s">
        <v>122</v>
      </c>
    </row>
    <row r="91" spans="1:1" x14ac:dyDescent="0.3">
      <c r="A91" s="167" t="s">
        <v>166</v>
      </c>
    </row>
    <row r="92" spans="1:1" x14ac:dyDescent="0.3">
      <c r="A92" s="167" t="s">
        <v>172</v>
      </c>
    </row>
    <row r="93" spans="1:1" x14ac:dyDescent="0.3">
      <c r="A93" s="167" t="s">
        <v>142</v>
      </c>
    </row>
    <row r="94" spans="1:1" x14ac:dyDescent="0.3">
      <c r="A94" s="167" t="s">
        <v>164</v>
      </c>
    </row>
    <row r="95" spans="1:1" x14ac:dyDescent="0.3">
      <c r="A95" s="167" t="s">
        <v>168</v>
      </c>
    </row>
    <row r="96" spans="1:1" x14ac:dyDescent="0.3">
      <c r="A96" s="167" t="s">
        <v>140</v>
      </c>
    </row>
    <row r="97" spans="1:1" x14ac:dyDescent="0.3">
      <c r="A97" s="167" t="s">
        <v>170</v>
      </c>
    </row>
    <row r="98" spans="1:1" x14ac:dyDescent="0.3">
      <c r="A98" s="167" t="s">
        <v>141</v>
      </c>
    </row>
    <row r="99" spans="1:1" x14ac:dyDescent="0.3">
      <c r="A99" s="167" t="s">
        <v>162</v>
      </c>
    </row>
    <row r="100" spans="1:1" x14ac:dyDescent="0.3">
      <c r="A100" s="167" t="s">
        <v>68</v>
      </c>
    </row>
    <row r="101" spans="1:1" x14ac:dyDescent="0.3">
      <c r="A101" s="167" t="s">
        <v>110</v>
      </c>
    </row>
    <row r="102" spans="1:1" x14ac:dyDescent="0.3">
      <c r="A102" s="167" t="s">
        <v>111</v>
      </c>
    </row>
    <row r="103" spans="1:1" x14ac:dyDescent="0.3">
      <c r="A103" s="167" t="s">
        <v>66</v>
      </c>
    </row>
    <row r="104" spans="1:1" x14ac:dyDescent="0.3">
      <c r="A104" s="167" t="s">
        <v>108</v>
      </c>
    </row>
    <row r="105" spans="1:1" x14ac:dyDescent="0.3">
      <c r="A105" s="169" t="s">
        <v>100</v>
      </c>
    </row>
    <row r="106" spans="1:1" x14ac:dyDescent="0.3">
      <c r="A106" s="167" t="s">
        <v>11</v>
      </c>
    </row>
    <row r="107" spans="1:1" x14ac:dyDescent="0.3">
      <c r="A107" s="167" t="s">
        <v>13</v>
      </c>
    </row>
    <row r="108" spans="1:1" x14ac:dyDescent="0.3">
      <c r="A108" s="167" t="s">
        <v>18</v>
      </c>
    </row>
    <row r="109" spans="1:1" x14ac:dyDescent="0.3">
      <c r="A109" s="168" t="s">
        <v>12</v>
      </c>
    </row>
    <row r="110" spans="1:1" x14ac:dyDescent="0.3">
      <c r="A110" s="168" t="s">
        <v>14</v>
      </c>
    </row>
    <row r="111" spans="1:1" x14ac:dyDescent="0.3">
      <c r="A111" s="168" t="s">
        <v>19</v>
      </c>
    </row>
    <row r="112" spans="1:1" x14ac:dyDescent="0.3">
      <c r="A112" s="169" t="s">
        <v>64</v>
      </c>
    </row>
    <row r="113" spans="1:1" x14ac:dyDescent="0.3">
      <c r="A113" s="169" t="s">
        <v>93</v>
      </c>
    </row>
    <row r="114" spans="1:1" x14ac:dyDescent="0.3">
      <c r="A114" s="169" t="s">
        <v>87</v>
      </c>
    </row>
    <row r="115" spans="1:1" x14ac:dyDescent="0.3">
      <c r="A115" s="169" t="s">
        <v>20</v>
      </c>
    </row>
    <row r="116" spans="1:1" x14ac:dyDescent="0.3">
      <c r="A116" s="168" t="s">
        <v>112</v>
      </c>
    </row>
    <row r="117" spans="1:1" x14ac:dyDescent="0.3">
      <c r="A117" s="168" t="s">
        <v>113</v>
      </c>
    </row>
    <row r="118" spans="1:1" x14ac:dyDescent="0.3">
      <c r="A118" s="167" t="s">
        <v>109</v>
      </c>
    </row>
    <row r="119" spans="1:1" x14ac:dyDescent="0.3">
      <c r="A119" s="167" t="s">
        <v>65</v>
      </c>
    </row>
    <row r="120" spans="1:1" x14ac:dyDescent="0.3">
      <c r="A120" s="167" t="s">
        <v>107</v>
      </c>
    </row>
    <row r="121" spans="1:1" x14ac:dyDescent="0.3">
      <c r="A121" s="168" t="s">
        <v>58</v>
      </c>
    </row>
    <row r="122" spans="1:1" x14ac:dyDescent="0.3">
      <c r="A122" s="168" t="s">
        <v>88</v>
      </c>
    </row>
    <row r="123" spans="1:1" x14ac:dyDescent="0.3">
      <c r="A123" s="169" t="s">
        <v>81</v>
      </c>
    </row>
    <row r="124" spans="1:1" x14ac:dyDescent="0.3">
      <c r="A124" s="168" t="s">
        <v>45</v>
      </c>
    </row>
    <row r="125" spans="1:1" x14ac:dyDescent="0.3">
      <c r="A125" s="168" t="s">
        <v>67</v>
      </c>
    </row>
    <row r="126" spans="1:1" x14ac:dyDescent="0.3">
      <c r="A126" s="168" t="s">
        <v>57</v>
      </c>
    </row>
    <row r="127" spans="1:1" x14ac:dyDescent="0.3">
      <c r="A127" s="167" t="s">
        <v>50</v>
      </c>
    </row>
    <row r="128" spans="1:1" x14ac:dyDescent="0.3">
      <c r="A128" s="167" t="s">
        <v>188</v>
      </c>
    </row>
    <row r="129" spans="1:1" x14ac:dyDescent="0.3">
      <c r="A129" s="167" t="s">
        <v>192</v>
      </c>
    </row>
    <row r="130" spans="1:1" x14ac:dyDescent="0.3">
      <c r="A130" s="167" t="s">
        <v>190</v>
      </c>
    </row>
    <row r="131" spans="1:1" x14ac:dyDescent="0.3">
      <c r="A131" s="167" t="s">
        <v>186</v>
      </c>
    </row>
    <row r="132" spans="1:1" x14ac:dyDescent="0.3">
      <c r="A132" s="167" t="s">
        <v>194</v>
      </c>
    </row>
    <row r="133" spans="1:1" x14ac:dyDescent="0.3">
      <c r="A133" s="169" t="s">
        <v>138</v>
      </c>
    </row>
    <row r="134" spans="1:1" x14ac:dyDescent="0.3">
      <c r="A134" s="168" t="s">
        <v>23</v>
      </c>
    </row>
    <row r="135" spans="1:1" x14ac:dyDescent="0.3">
      <c r="A135" s="166" t="s">
        <v>99</v>
      </c>
    </row>
    <row r="136" spans="1:1" x14ac:dyDescent="0.3">
      <c r="A136" s="169" t="s">
        <v>139</v>
      </c>
    </row>
    <row r="137" spans="1:1" x14ac:dyDescent="0.3">
      <c r="A137" s="167" t="s">
        <v>51</v>
      </c>
    </row>
    <row r="138" spans="1:1" x14ac:dyDescent="0.3">
      <c r="A138" s="167" t="s">
        <v>236</v>
      </c>
    </row>
    <row r="139" spans="1:1" x14ac:dyDescent="0.3">
      <c r="A139" s="167" t="s">
        <v>237</v>
      </c>
    </row>
    <row r="140" spans="1:1" x14ac:dyDescent="0.3">
      <c r="A140" s="167" t="s">
        <v>231</v>
      </c>
    </row>
    <row r="141" spans="1:1" x14ac:dyDescent="0.3">
      <c r="A141" s="167" t="s">
        <v>229</v>
      </c>
    </row>
    <row r="142" spans="1:1" x14ac:dyDescent="0.3">
      <c r="A142" s="167" t="s">
        <v>204</v>
      </c>
    </row>
    <row r="143" spans="1:1" x14ac:dyDescent="0.3">
      <c r="A143" s="167" t="s">
        <v>156</v>
      </c>
    </row>
    <row r="144" spans="1:1" x14ac:dyDescent="0.3">
      <c r="A144" s="167" t="s">
        <v>136</v>
      </c>
    </row>
    <row r="145" spans="1:1" x14ac:dyDescent="0.3">
      <c r="A145" s="167" t="s">
        <v>158</v>
      </c>
    </row>
    <row r="146" spans="1:1" x14ac:dyDescent="0.3">
      <c r="A146" s="167" t="s">
        <v>123</v>
      </c>
    </row>
    <row r="147" spans="1:1" x14ac:dyDescent="0.3">
      <c r="A147" s="167" t="s">
        <v>184</v>
      </c>
    </row>
    <row r="148" spans="1:1" x14ac:dyDescent="0.3">
      <c r="A148" s="167" t="s">
        <v>124</v>
      </c>
    </row>
    <row r="149" spans="1:1" x14ac:dyDescent="0.3">
      <c r="A149" s="167" t="s">
        <v>160</v>
      </c>
    </row>
    <row r="150" spans="1:1" x14ac:dyDescent="0.3">
      <c r="A150" s="167" t="s">
        <v>135</v>
      </c>
    </row>
    <row r="151" spans="1:1" x14ac:dyDescent="0.3">
      <c r="A151" s="168" t="s">
        <v>15</v>
      </c>
    </row>
    <row r="152" spans="1:1" x14ac:dyDescent="0.3">
      <c r="A152" s="169" t="s">
        <v>98</v>
      </c>
    </row>
    <row r="153" spans="1:1" x14ac:dyDescent="0.3">
      <c r="A153" s="168" t="s">
        <v>238</v>
      </c>
    </row>
    <row r="154" spans="1:1" x14ac:dyDescent="0.3">
      <c r="A154" s="168" t="s">
        <v>91</v>
      </c>
    </row>
    <row r="155" spans="1:1" x14ac:dyDescent="0.3">
      <c r="A155" s="167" t="s">
        <v>17</v>
      </c>
    </row>
    <row r="156" spans="1:1" x14ac:dyDescent="0.3">
      <c r="A156" s="167" t="s">
        <v>143</v>
      </c>
    </row>
    <row r="157" spans="1:1" x14ac:dyDescent="0.3">
      <c r="A157" s="167" t="s">
        <v>225</v>
      </c>
    </row>
    <row r="158" spans="1:1" x14ac:dyDescent="0.3">
      <c r="A158" s="167" t="s">
        <v>243</v>
      </c>
    </row>
    <row r="159" spans="1:1" x14ac:dyDescent="0.3">
      <c r="A159" s="167" t="s">
        <v>246</v>
      </c>
    </row>
    <row r="160" spans="1:1" x14ac:dyDescent="0.3">
      <c r="A160" s="167" t="s">
        <v>240</v>
      </c>
    </row>
    <row r="161" spans="1:1" x14ac:dyDescent="0.3">
      <c r="A161" s="167" t="s">
        <v>226</v>
      </c>
    </row>
    <row r="162" spans="1:1" x14ac:dyDescent="0.3">
      <c r="A162" s="167" t="s">
        <v>227</v>
      </c>
    </row>
    <row r="163" spans="1:1" x14ac:dyDescent="0.3">
      <c r="A163" s="167" t="s">
        <v>244</v>
      </c>
    </row>
    <row r="164" spans="1:1" x14ac:dyDescent="0.3">
      <c r="A164" s="167" t="s">
        <v>247</v>
      </c>
    </row>
    <row r="165" spans="1:1" x14ac:dyDescent="0.3">
      <c r="A165" s="167" t="s">
        <v>241</v>
      </c>
    </row>
    <row r="166" spans="1:1" x14ac:dyDescent="0.3">
      <c r="A166" s="167" t="s">
        <v>224</v>
      </c>
    </row>
    <row r="167" spans="1:1" x14ac:dyDescent="0.3">
      <c r="A167" s="167" t="s">
        <v>242</v>
      </c>
    </row>
    <row r="168" spans="1:1" x14ac:dyDescent="0.3">
      <c r="A168" s="167" t="s">
        <v>245</v>
      </c>
    </row>
    <row r="169" spans="1:1" x14ac:dyDescent="0.3">
      <c r="A169" s="167" t="s">
        <v>239</v>
      </c>
    </row>
    <row r="170" spans="1:1" x14ac:dyDescent="0.3">
      <c r="A170" s="167" t="s">
        <v>228</v>
      </c>
    </row>
    <row r="171" spans="1:1" x14ac:dyDescent="0.3">
      <c r="A171" s="167" t="s">
        <v>200</v>
      </c>
    </row>
    <row r="172" spans="1:1" x14ac:dyDescent="0.3">
      <c r="A172" s="167" t="s">
        <v>196</v>
      </c>
    </row>
    <row r="173" spans="1:1" x14ac:dyDescent="0.3">
      <c r="A173" s="167" t="s">
        <v>144</v>
      </c>
    </row>
    <row r="174" spans="1:1" x14ac:dyDescent="0.3">
      <c r="A174" s="167" t="s">
        <v>145</v>
      </c>
    </row>
    <row r="175" spans="1:1" x14ac:dyDescent="0.3">
      <c r="A175" s="167" t="s">
        <v>198</v>
      </c>
    </row>
    <row r="176" spans="1:1" x14ac:dyDescent="0.3">
      <c r="A176" s="167" t="s">
        <v>126</v>
      </c>
    </row>
    <row r="177" spans="1:1" x14ac:dyDescent="0.3">
      <c r="A177" s="167" t="s">
        <v>127</v>
      </c>
    </row>
    <row r="178" spans="1:1" x14ac:dyDescent="0.3">
      <c r="A178" s="167" t="s">
        <v>118</v>
      </c>
    </row>
    <row r="179" spans="1:1" x14ac:dyDescent="0.3">
      <c r="A179" s="167" t="s">
        <v>125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F444"/>
  <sheetViews>
    <sheetView workbookViewId="0">
      <selection activeCell="E4" sqref="E4"/>
    </sheetView>
  </sheetViews>
  <sheetFormatPr defaultRowHeight="12" x14ac:dyDescent="0.3"/>
  <cols>
    <col min="1" max="1" width="2.625" style="1" customWidth="1"/>
    <col min="2" max="2" width="10.375" style="1" bestFit="1" customWidth="1"/>
    <col min="3" max="3" width="25.625" style="1" customWidth="1"/>
    <col min="4" max="4" width="8.625" style="9" customWidth="1"/>
    <col min="5" max="5" width="7.625" style="173" customWidth="1"/>
    <col min="6" max="6" width="25.625" style="1" customWidth="1"/>
    <col min="7" max="7" width="8.625" style="9" customWidth="1"/>
    <col min="8" max="8" width="8.625" style="173" customWidth="1"/>
    <col min="9" max="9" width="25.625" style="1" customWidth="1"/>
    <col min="10" max="10" width="8.625" style="9" customWidth="1"/>
    <col min="11" max="11" width="8.625" style="173" customWidth="1"/>
    <col min="12" max="12" width="10.375" style="1" bestFit="1" customWidth="1"/>
    <col min="13" max="13" width="25.625" style="1" customWidth="1"/>
    <col min="14" max="14" width="8.625" style="9" customWidth="1"/>
    <col min="15" max="15" width="8.625" style="173" customWidth="1"/>
    <col min="16" max="16" width="25.625" style="1" customWidth="1"/>
    <col min="17" max="17" width="8.625" style="178" customWidth="1"/>
    <col min="18" max="18" width="8.625" style="1" customWidth="1"/>
    <col min="19" max="19" width="25.625" style="178" customWidth="1"/>
    <col min="20" max="21" width="8.625" style="9" customWidth="1"/>
    <col min="22" max="22" width="10.375" style="1" bestFit="1" customWidth="1"/>
    <col min="23" max="23" width="25.625" style="1" customWidth="1"/>
    <col min="24" max="24" width="8.625" style="9" customWidth="1"/>
    <col min="25" max="25" width="8.625" style="173" customWidth="1"/>
    <col min="26" max="26" width="25.625" style="1" customWidth="1"/>
    <col min="27" max="27" width="8.625" style="173" customWidth="1"/>
    <col min="28" max="28" width="8.625" style="9" customWidth="1"/>
    <col min="29" max="29" width="25.625" style="178" customWidth="1"/>
    <col min="30" max="31" width="8.625" style="9" customWidth="1"/>
    <col min="32" max="16384" width="9" style="1"/>
  </cols>
  <sheetData>
    <row r="1" spans="2:31" ht="12.75" thickBot="1" x14ac:dyDescent="0.35"/>
    <row r="2" spans="2:31" x14ac:dyDescent="0.3">
      <c r="B2" s="17"/>
      <c r="C2" s="18" t="s">
        <v>26</v>
      </c>
      <c r="D2" s="19">
        <v>0.06</v>
      </c>
      <c r="E2" s="129">
        <f>VLOOKUP(C2, Sheet3!$B$2:$C$142, 2, FALSE)</f>
        <v>9002876</v>
      </c>
      <c r="F2" s="20" t="s">
        <v>26</v>
      </c>
      <c r="G2" s="19">
        <v>0.08</v>
      </c>
      <c r="H2" s="129">
        <f>VLOOKUP(F2, Sheet3!$B$2:$C$142, 2, FALSE)</f>
        <v>9002876</v>
      </c>
      <c r="I2" s="20" t="s">
        <v>26</v>
      </c>
      <c r="J2" s="85">
        <v>0.1</v>
      </c>
      <c r="K2" s="129">
        <f>VLOOKUP(I2, Sheet3!$B$2:$C$142, 2, FALSE)</f>
        <v>9002876</v>
      </c>
      <c r="L2" s="17"/>
      <c r="M2" s="18" t="s">
        <v>26</v>
      </c>
      <c r="N2" s="19">
        <v>0.08</v>
      </c>
      <c r="O2" s="129">
        <f>VLOOKUP(M2, Sheet3!$B$2:$C$142, 2, FALSE)</f>
        <v>9002876</v>
      </c>
      <c r="P2" s="20" t="s">
        <v>26</v>
      </c>
      <c r="Q2" s="129">
        <v>0.1</v>
      </c>
      <c r="R2" s="129">
        <f>VLOOKUP(P2, Sheet3!$B$2:$C$142, 2, FALSE)</f>
        <v>9002876</v>
      </c>
      <c r="S2" s="193" t="s">
        <v>26</v>
      </c>
      <c r="T2" s="85">
        <v>0.12</v>
      </c>
      <c r="U2" s="129">
        <f>VLOOKUP(S2, Sheet3!$B$2:$C$142, 2, FALSE)</f>
        <v>9002876</v>
      </c>
      <c r="V2" s="17"/>
      <c r="W2" s="96" t="s">
        <v>26</v>
      </c>
      <c r="X2" s="19">
        <v>0.1</v>
      </c>
      <c r="Y2" s="129">
        <f>VLOOKUP(W2, Sheet3!$B$2:$C$142, 2, FALSE)</f>
        <v>9002876</v>
      </c>
      <c r="Z2" s="20" t="s">
        <v>26</v>
      </c>
      <c r="AA2" s="129">
        <v>0.12</v>
      </c>
      <c r="AB2" s="129">
        <f>VLOOKUP(Z2, Sheet3!$B$2:$C$142, 2, FALSE)</f>
        <v>9002876</v>
      </c>
      <c r="AC2" s="193" t="s">
        <v>26</v>
      </c>
      <c r="AD2" s="85">
        <v>0.14000000000000001</v>
      </c>
      <c r="AE2" s="129">
        <f>VLOOKUP(AC2, Sheet3!$B$2:$C$142, 2, FALSE)</f>
        <v>9002876</v>
      </c>
    </row>
    <row r="3" spans="2:31" x14ac:dyDescent="0.3">
      <c r="B3" s="15"/>
      <c r="C3" s="21" t="s">
        <v>25</v>
      </c>
      <c r="D3" s="22">
        <v>0.06</v>
      </c>
      <c r="E3" s="129">
        <f>VLOOKUP(C3, Sheet3!$B$2:$C$142, 2, FALSE)</f>
        <v>9002875</v>
      </c>
      <c r="F3" s="23" t="s">
        <v>25</v>
      </c>
      <c r="G3" s="22">
        <v>0.08</v>
      </c>
      <c r="H3" s="129">
        <f>VLOOKUP(F3, Sheet3!$B$2:$C$142, 2, FALSE)</f>
        <v>9002875</v>
      </c>
      <c r="I3" s="23" t="s">
        <v>25</v>
      </c>
      <c r="J3" s="22">
        <v>0.1</v>
      </c>
      <c r="K3" s="129">
        <f>VLOOKUP(I3, Sheet3!$B$2:$C$142, 2, FALSE)</f>
        <v>9002875</v>
      </c>
      <c r="L3" s="15"/>
      <c r="M3" s="21" t="s">
        <v>25</v>
      </c>
      <c r="N3" s="22">
        <v>0.08</v>
      </c>
      <c r="O3" s="129">
        <f>VLOOKUP(M3, Sheet3!$B$2:$C$142, 2, FALSE)</f>
        <v>9002875</v>
      </c>
      <c r="P3" s="23" t="s">
        <v>25</v>
      </c>
      <c r="Q3" s="174">
        <v>0.1</v>
      </c>
      <c r="R3" s="129">
        <f>VLOOKUP(P3, Sheet3!$B$2:$C$142, 2, FALSE)</f>
        <v>9002875</v>
      </c>
      <c r="S3" s="194" t="s">
        <v>25</v>
      </c>
      <c r="T3" s="22">
        <v>0.12</v>
      </c>
      <c r="U3" s="129">
        <f>VLOOKUP(S3, Sheet3!$B$2:$C$142, 2, FALSE)</f>
        <v>9002875</v>
      </c>
      <c r="V3" s="15"/>
      <c r="W3" s="97" t="s">
        <v>25</v>
      </c>
      <c r="X3" s="22">
        <v>0.1</v>
      </c>
      <c r="Y3" s="129">
        <f>VLOOKUP(W3, Sheet3!$B$2:$C$142, 2, FALSE)</f>
        <v>9002875</v>
      </c>
      <c r="Z3" s="23" t="s">
        <v>25</v>
      </c>
      <c r="AA3" s="174">
        <v>0.12</v>
      </c>
      <c r="AB3" s="129">
        <f>VLOOKUP(Z3, Sheet3!$B$2:$C$142, 2, FALSE)</f>
        <v>9002875</v>
      </c>
      <c r="AC3" s="194" t="s">
        <v>25</v>
      </c>
      <c r="AD3" s="22">
        <v>0.14000000000000001</v>
      </c>
      <c r="AE3" s="129">
        <f>VLOOKUP(AC3, Sheet3!$B$2:$C$142, 2, FALSE)</f>
        <v>9002875</v>
      </c>
    </row>
    <row r="4" spans="2:31" x14ac:dyDescent="0.3">
      <c r="B4" s="15"/>
      <c r="C4" s="31" t="s">
        <v>38</v>
      </c>
      <c r="D4" s="32">
        <v>0.15</v>
      </c>
      <c r="E4" s="129">
        <f>VLOOKUP(C4, Sheet3!$B$2:$C$142, 2, FALSE)</f>
        <v>9002862</v>
      </c>
      <c r="F4" s="33" t="s">
        <v>8</v>
      </c>
      <c r="G4" s="32">
        <v>0.1</v>
      </c>
      <c r="H4" s="129">
        <f>VLOOKUP(F4, Sheet3!$B$2:$C$142, 2, FALSE)</f>
        <v>9002863</v>
      </c>
      <c r="I4" s="33" t="s">
        <v>9</v>
      </c>
      <c r="J4" s="32">
        <v>0.04</v>
      </c>
      <c r="K4" s="129">
        <f>VLOOKUP(I4, Sheet3!$B$2:$C$142, 2, FALSE)</f>
        <v>9002845</v>
      </c>
      <c r="L4" s="15"/>
      <c r="M4" s="31" t="s">
        <v>7</v>
      </c>
      <c r="N4" s="32">
        <v>0.1</v>
      </c>
      <c r="O4" s="129">
        <f>VLOOKUP(M4, Sheet3!$B$2:$C$142, 2, FALSE)</f>
        <v>9002843</v>
      </c>
      <c r="P4" s="33" t="s">
        <v>9</v>
      </c>
      <c r="Q4" s="175">
        <v>0.06</v>
      </c>
      <c r="R4" s="129">
        <f>VLOOKUP(P4, Sheet3!$B$2:$C$142, 2, FALSE)</f>
        <v>9002845</v>
      </c>
      <c r="S4" s="195" t="s">
        <v>85</v>
      </c>
      <c r="T4" s="32">
        <v>0.04</v>
      </c>
      <c r="U4" s="129">
        <f>VLOOKUP(S4, Sheet3!$B$2:$C$142, 2, FALSE)</f>
        <v>9002854</v>
      </c>
      <c r="V4" s="15"/>
      <c r="W4" s="98" t="s">
        <v>41</v>
      </c>
      <c r="X4" s="32">
        <v>0.1</v>
      </c>
      <c r="Y4" s="129">
        <f>VLOOKUP(W4, Sheet3!$B$2:$C$142, 2, FALSE)</f>
        <v>9002853</v>
      </c>
      <c r="Z4" s="33" t="s">
        <v>85</v>
      </c>
      <c r="AA4" s="175">
        <v>0.1</v>
      </c>
      <c r="AB4" s="129">
        <f>VLOOKUP(Z4, Sheet3!$B$2:$C$142, 2, FALSE)</f>
        <v>9002854</v>
      </c>
      <c r="AC4" s="195" t="s">
        <v>10</v>
      </c>
      <c r="AD4" s="32">
        <v>0.17979999999999999</v>
      </c>
      <c r="AE4" s="129">
        <f>VLOOKUP(AC4, Sheet3!$B$2:$C$142, 2, FALSE)</f>
        <v>9002864</v>
      </c>
    </row>
    <row r="5" spans="2:31" x14ac:dyDescent="0.3">
      <c r="B5" s="15"/>
      <c r="C5" s="31" t="s">
        <v>39</v>
      </c>
      <c r="D5" s="32">
        <v>0.15</v>
      </c>
      <c r="E5" s="129">
        <f>VLOOKUP(C5, Sheet3!$B$2:$C$142, 2, FALSE)</f>
        <v>9002869</v>
      </c>
      <c r="F5" s="33" t="s">
        <v>8</v>
      </c>
      <c r="G5" s="32">
        <v>0.1</v>
      </c>
      <c r="H5" s="129">
        <f>VLOOKUP(F5, Sheet3!$B$2:$C$142, 2, FALSE)</f>
        <v>9002863</v>
      </c>
      <c r="I5" s="33" t="s">
        <v>52</v>
      </c>
      <c r="J5" s="32">
        <v>0.04</v>
      </c>
      <c r="K5" s="129">
        <f>VLOOKUP(I5, Sheet3!$B$2:$C$142, 2, FALSE)</f>
        <v>9002849</v>
      </c>
      <c r="L5" s="15"/>
      <c r="M5" s="31" t="s">
        <v>40</v>
      </c>
      <c r="N5" s="32">
        <v>0.1</v>
      </c>
      <c r="O5" s="129">
        <f>VLOOKUP(M5, Sheet3!$B$2:$C$142, 2, FALSE)</f>
        <v>9002848</v>
      </c>
      <c r="P5" s="33" t="s">
        <v>59</v>
      </c>
      <c r="Q5" s="175">
        <v>0.05</v>
      </c>
      <c r="R5" s="129">
        <f>VLOOKUP(P5, Sheet3!$B$2:$C$142, 2, FALSE)</f>
        <v>9002846</v>
      </c>
      <c r="S5" s="195" t="s">
        <v>53</v>
      </c>
      <c r="T5" s="32">
        <v>0.03</v>
      </c>
      <c r="U5" s="129">
        <f>VLOOKUP(S5, Sheet3!$B$2:$C$142, 2, FALSE)</f>
        <v>9002859</v>
      </c>
      <c r="V5" s="15"/>
      <c r="W5" s="98" t="s">
        <v>43</v>
      </c>
      <c r="X5" s="32">
        <v>0.1</v>
      </c>
      <c r="Y5" s="129">
        <f>VLOOKUP(W5, Sheet3!$B$2:$C$142, 2, FALSE)</f>
        <v>9002858</v>
      </c>
      <c r="Z5" s="33" t="s">
        <v>86</v>
      </c>
      <c r="AA5" s="175">
        <v>0.1</v>
      </c>
      <c r="AB5" s="129">
        <f>VLOOKUP(Z5, Sheet3!$B$2:$C$142, 2, FALSE)</f>
        <v>9002856</v>
      </c>
      <c r="AC5" s="195"/>
      <c r="AD5" s="32"/>
      <c r="AE5" s="129" t="e">
        <f>VLOOKUP(AC5, Sheet3!$B$2:$C$142, 2, FALSE)</f>
        <v>#N/A</v>
      </c>
    </row>
    <row r="6" spans="2:31" x14ac:dyDescent="0.3">
      <c r="B6" s="15"/>
      <c r="C6" s="31" t="s">
        <v>6</v>
      </c>
      <c r="D6" s="32">
        <v>0.1</v>
      </c>
      <c r="E6" s="129">
        <f>VLOOKUP(C6, Sheet3!$B$2:$C$142, 2, FALSE)</f>
        <v>9002843</v>
      </c>
      <c r="F6" s="33" t="s">
        <v>47</v>
      </c>
      <c r="G6" s="32">
        <v>0.1</v>
      </c>
      <c r="H6" s="129">
        <f>VLOOKUP(F6, Sheet3!$B$2:$C$142, 2, FALSE)</f>
        <v>9002867</v>
      </c>
      <c r="I6" s="33" t="s">
        <v>53</v>
      </c>
      <c r="J6" s="32">
        <v>0.03</v>
      </c>
      <c r="K6" s="129">
        <f>VLOOKUP(I6, Sheet3!$B$2:$C$142, 2, FALSE)</f>
        <v>9002859</v>
      </c>
      <c r="L6" s="15"/>
      <c r="M6" s="31" t="s">
        <v>41</v>
      </c>
      <c r="N6" s="32">
        <v>0.09</v>
      </c>
      <c r="O6" s="129">
        <f>VLOOKUP(M6, Sheet3!$B$2:$C$142, 2, FALSE)</f>
        <v>9002853</v>
      </c>
      <c r="P6" s="33" t="s">
        <v>92</v>
      </c>
      <c r="Q6" s="175">
        <v>0.04</v>
      </c>
      <c r="R6" s="129">
        <f>VLOOKUP(P6, Sheet3!$B$2:$C$142, 2, FALSE)</f>
        <v>9002847</v>
      </c>
      <c r="S6" s="195" t="s">
        <v>10</v>
      </c>
      <c r="T6" s="32">
        <v>0.03</v>
      </c>
      <c r="U6" s="129">
        <f>VLOOKUP(S6, Sheet3!$B$2:$C$142, 2, FALSE)</f>
        <v>9002864</v>
      </c>
      <c r="V6" s="15"/>
      <c r="W6" s="98" t="s">
        <v>44</v>
      </c>
      <c r="X6" s="32">
        <v>0.09</v>
      </c>
      <c r="Y6" s="129">
        <f>VLOOKUP(W6, Sheet3!$B$2:$C$142, 2, FALSE)</f>
        <v>9002860</v>
      </c>
      <c r="Z6" s="33" t="s">
        <v>10</v>
      </c>
      <c r="AA6" s="175">
        <v>0.1</v>
      </c>
      <c r="AB6" s="129">
        <f>VLOOKUP(Z6, Sheet3!$B$2:$C$142, 2, FALSE)</f>
        <v>9002864</v>
      </c>
      <c r="AC6" s="195"/>
      <c r="AD6" s="32"/>
      <c r="AE6" s="129" t="e">
        <f>VLOOKUP(AC6, Sheet3!$B$2:$C$142, 2, FALSE)</f>
        <v>#N/A</v>
      </c>
    </row>
    <row r="7" spans="2:31" x14ac:dyDescent="0.3">
      <c r="B7" s="15"/>
      <c r="C7" s="31" t="s">
        <v>40</v>
      </c>
      <c r="D7" s="32">
        <v>0.1</v>
      </c>
      <c r="E7" s="129">
        <f>VLOOKUP(C7, Sheet3!$B$2:$C$142, 2, FALSE)</f>
        <v>9002848</v>
      </c>
      <c r="F7" s="33" t="s">
        <v>48</v>
      </c>
      <c r="G7" s="32">
        <v>0.1</v>
      </c>
      <c r="H7" s="129">
        <f>VLOOKUP(F7, Sheet3!$B$2:$C$142, 2, FALSE)</f>
        <v>9002870</v>
      </c>
      <c r="I7" s="49" t="s">
        <v>12</v>
      </c>
      <c r="J7" s="50">
        <v>0.02</v>
      </c>
      <c r="K7" s="129">
        <f>VLOOKUP(I7, Sheet3!$B$2:$C$142, 2, FALSE)</f>
        <v>9002913</v>
      </c>
      <c r="L7" s="15"/>
      <c r="M7" s="31" t="s">
        <v>43</v>
      </c>
      <c r="N7" s="32">
        <v>0.09</v>
      </c>
      <c r="O7" s="129">
        <f>VLOOKUP(M7, Sheet3!$B$2:$C$142, 2, FALSE)</f>
        <v>9002858</v>
      </c>
      <c r="P7" s="33" t="s">
        <v>60</v>
      </c>
      <c r="Q7" s="175">
        <v>0.04</v>
      </c>
      <c r="R7" s="129">
        <f>VLOOKUP(P7, Sheet3!$B$2:$C$142, 2, FALSE)</f>
        <v>9002851</v>
      </c>
      <c r="S7" s="195"/>
      <c r="T7" s="32"/>
      <c r="U7" s="129" t="e">
        <f>VLOOKUP(S7, Sheet3!$B$2:$C$142, 2, FALSE)</f>
        <v>#N/A</v>
      </c>
      <c r="V7" s="15"/>
      <c r="W7" s="98" t="s">
        <v>8</v>
      </c>
      <c r="X7" s="32">
        <v>0.09</v>
      </c>
      <c r="Y7" s="129">
        <f>VLOOKUP(W7, Sheet3!$B$2:$C$142, 2, FALSE)</f>
        <v>9002863</v>
      </c>
      <c r="Z7" s="33"/>
      <c r="AA7" s="175"/>
      <c r="AB7" s="129" t="e">
        <f>VLOOKUP(Z7, Sheet3!$B$2:$C$142, 2, FALSE)</f>
        <v>#N/A</v>
      </c>
      <c r="AC7" s="195"/>
      <c r="AD7" s="32"/>
      <c r="AE7" s="129" t="e">
        <f>VLOOKUP(AC7, Sheet3!$B$2:$C$142, 2, FALSE)</f>
        <v>#N/A</v>
      </c>
    </row>
    <row r="8" spans="2:31" x14ac:dyDescent="0.3">
      <c r="B8" s="15"/>
      <c r="C8" s="31" t="s">
        <v>41</v>
      </c>
      <c r="D8" s="32">
        <v>0.08</v>
      </c>
      <c r="E8" s="129">
        <f>VLOOKUP(C8, Sheet3!$B$2:$C$142, 2, FALSE)</f>
        <v>9002853</v>
      </c>
      <c r="F8" s="33" t="s">
        <v>49</v>
      </c>
      <c r="G8" s="32">
        <v>7.0000000000000007E-2</v>
      </c>
      <c r="H8" s="129">
        <f>VLOOKUP(F8, Sheet3!$B$2:$C$142, 2, FALSE)</f>
        <v>9002871</v>
      </c>
      <c r="I8" s="53" t="s">
        <v>64</v>
      </c>
      <c r="J8" s="90">
        <v>0.02</v>
      </c>
      <c r="K8" s="129">
        <f>VLOOKUP(I8, Sheet3!$B$2:$C$142, 2, FALSE)</f>
        <v>9002916</v>
      </c>
      <c r="L8" s="15"/>
      <c r="M8" s="31" t="s">
        <v>44</v>
      </c>
      <c r="N8" s="32">
        <v>0.06</v>
      </c>
      <c r="O8" s="129">
        <f>VLOOKUP(M8, Sheet3!$B$2:$C$142, 2, FALSE)</f>
        <v>9002860</v>
      </c>
      <c r="P8" s="33" t="s">
        <v>61</v>
      </c>
      <c r="Q8" s="175">
        <v>0.03</v>
      </c>
      <c r="R8" s="129">
        <f>VLOOKUP(P8, Sheet3!$B$2:$C$142, 2, FALSE)</f>
        <v>9002852</v>
      </c>
      <c r="S8" s="195"/>
      <c r="T8" s="32"/>
      <c r="U8" s="129" t="e">
        <f>VLOOKUP(S8, Sheet3!$B$2:$C$142, 2, FALSE)</f>
        <v>#N/A</v>
      </c>
      <c r="V8" s="15"/>
      <c r="W8" s="98" t="s">
        <v>48</v>
      </c>
      <c r="X8" s="32">
        <v>0.06</v>
      </c>
      <c r="Y8" s="129">
        <f>VLOOKUP(W8, Sheet3!$B$2:$C$142, 2, FALSE)</f>
        <v>9002870</v>
      </c>
      <c r="Z8" s="33"/>
      <c r="AA8" s="175"/>
      <c r="AB8" s="129" t="e">
        <f>VLOOKUP(Z8, Sheet3!$B$2:$C$142, 2, FALSE)</f>
        <v>#N/A</v>
      </c>
      <c r="AC8" s="195"/>
      <c r="AD8" s="32"/>
      <c r="AE8" s="129" t="e">
        <f>VLOOKUP(AC8, Sheet3!$B$2:$C$142, 2, FALSE)</f>
        <v>#N/A</v>
      </c>
    </row>
    <row r="9" spans="2:31" x14ac:dyDescent="0.3">
      <c r="B9" s="15"/>
      <c r="C9" s="31" t="s">
        <v>42</v>
      </c>
      <c r="D9" s="32">
        <v>0.02</v>
      </c>
      <c r="E9" s="129">
        <f>VLOOKUP(C9, Sheet3!$B$2:$C$142, 2, FALSE)</f>
        <v>9002855</v>
      </c>
      <c r="F9" s="33" t="s">
        <v>9</v>
      </c>
      <c r="G9" s="32">
        <v>0.02</v>
      </c>
      <c r="H9" s="129">
        <f>VLOOKUP(F9, Sheet3!$B$2:$C$142, 2, FALSE)</f>
        <v>9002845</v>
      </c>
      <c r="I9" s="40" t="s">
        <v>109</v>
      </c>
      <c r="J9" s="39">
        <v>0.02</v>
      </c>
      <c r="K9" s="129">
        <f>VLOOKUP(I9, Sheet3!$B$2:$C$142, 2, FALSE)</f>
        <v>9002922</v>
      </c>
      <c r="L9" s="15"/>
      <c r="M9" s="31" t="s">
        <v>8</v>
      </c>
      <c r="N9" s="32">
        <v>0.06</v>
      </c>
      <c r="O9" s="129">
        <f>VLOOKUP(M9, Sheet3!$B$2:$C$142, 2, FALSE)</f>
        <v>9002863</v>
      </c>
      <c r="P9" s="33" t="s">
        <v>85</v>
      </c>
      <c r="Q9" s="175">
        <v>0.03</v>
      </c>
      <c r="R9" s="129">
        <f>VLOOKUP(P9, Sheet3!$B$2:$C$142, 2, FALSE)</f>
        <v>9002854</v>
      </c>
      <c r="S9" s="195"/>
      <c r="T9" s="32"/>
      <c r="U9" s="129" t="e">
        <f>VLOOKUP(S9, Sheet3!$B$2:$C$142, 2, FALSE)</f>
        <v>#N/A</v>
      </c>
      <c r="V9" s="15"/>
      <c r="W9" s="98" t="s">
        <v>9</v>
      </c>
      <c r="X9" s="32">
        <v>0.06</v>
      </c>
      <c r="Y9" s="129">
        <f>VLOOKUP(W9, Sheet3!$B$2:$C$142, 2, FALSE)</f>
        <v>9002845</v>
      </c>
      <c r="Z9" s="33"/>
      <c r="AA9" s="175"/>
      <c r="AB9" s="129" t="e">
        <f>VLOOKUP(Z9, Sheet3!$B$2:$C$142, 2, FALSE)</f>
        <v>#N/A</v>
      </c>
      <c r="AC9" s="195"/>
      <c r="AD9" s="32"/>
      <c r="AE9" s="129" t="e">
        <f>VLOOKUP(AC9, Sheet3!$B$2:$C$142, 2, FALSE)</f>
        <v>#N/A</v>
      </c>
    </row>
    <row r="10" spans="2:31" x14ac:dyDescent="0.3">
      <c r="B10" s="15"/>
      <c r="C10" s="38" t="s">
        <v>65</v>
      </c>
      <c r="D10" s="39">
        <v>0.01</v>
      </c>
      <c r="E10" s="129">
        <f>VLOOKUP(C10, Sheet3!$B$2:$C$142, 2, FALSE)</f>
        <v>9002923</v>
      </c>
      <c r="F10" s="52" t="s">
        <v>12</v>
      </c>
      <c r="G10" s="50">
        <v>0.01</v>
      </c>
      <c r="H10" s="129">
        <f>VLOOKUP(F10, Sheet3!$B$2:$C$142, 2, FALSE)</f>
        <v>9002913</v>
      </c>
      <c r="I10" s="40" t="s">
        <v>68</v>
      </c>
      <c r="J10" s="39">
        <v>0.04</v>
      </c>
      <c r="K10" s="129">
        <f>VLOOKUP(I10, Sheet3!$B$2:$C$142, 2, FALSE)</f>
        <v>9002904</v>
      </c>
      <c r="L10" s="15"/>
      <c r="M10" s="46" t="s">
        <v>13</v>
      </c>
      <c r="N10" s="47">
        <v>0.01</v>
      </c>
      <c r="O10" s="129">
        <f>VLOOKUP(M10, Sheet3!$B$2:$C$142, 2, FALSE)</f>
        <v>9002911</v>
      </c>
      <c r="P10" s="48"/>
      <c r="Q10" s="177"/>
      <c r="R10" s="129" t="e">
        <f>VLOOKUP(P10, Sheet3!$B$2:$C$142, 2, FALSE)</f>
        <v>#N/A</v>
      </c>
      <c r="S10" s="196"/>
      <c r="T10" s="47"/>
      <c r="U10" s="129" t="e">
        <f>VLOOKUP(S10, Sheet3!$B$2:$C$142, 2, FALSE)</f>
        <v>#N/A</v>
      </c>
      <c r="V10" s="15"/>
      <c r="W10" s="99" t="s">
        <v>18</v>
      </c>
      <c r="X10" s="47">
        <v>0.01</v>
      </c>
      <c r="Y10" s="129">
        <f>VLOOKUP(W10, Sheet3!$B$2:$C$142, 2, FALSE)</f>
        <v>9002912</v>
      </c>
      <c r="Z10" s="48"/>
      <c r="AA10" s="177"/>
      <c r="AB10" s="129" t="e">
        <f>VLOOKUP(Z10, Sheet3!$B$2:$C$142, 2, FALSE)</f>
        <v>#N/A</v>
      </c>
      <c r="AC10" s="196"/>
      <c r="AD10" s="47"/>
      <c r="AE10" s="129" t="e">
        <f>VLOOKUP(AC10, Sheet3!$B$2:$C$142, 2, FALSE)</f>
        <v>#N/A</v>
      </c>
    </row>
    <row r="11" spans="2:31" x14ac:dyDescent="0.3">
      <c r="B11" s="15"/>
      <c r="C11" s="38" t="s">
        <v>66</v>
      </c>
      <c r="D11" s="39">
        <v>0</v>
      </c>
      <c r="E11" s="129">
        <f>VLOOKUP(C11, Sheet3!$B$2:$C$142, 2, FALSE)</f>
        <v>9002907</v>
      </c>
      <c r="F11" s="40" t="s">
        <v>107</v>
      </c>
      <c r="G11" s="39">
        <v>0.02</v>
      </c>
      <c r="H11" s="129">
        <f>VLOOKUP(F11, Sheet3!$B$2:$C$142, 2, FALSE)</f>
        <v>9002924</v>
      </c>
      <c r="I11" s="45" t="s">
        <v>20</v>
      </c>
      <c r="J11" s="91">
        <v>0.05</v>
      </c>
      <c r="K11" s="129">
        <f>VLOOKUP(I11, Sheet3!$B$2:$C$142, 2, FALSE)</f>
        <v>9002919</v>
      </c>
      <c r="L11" s="15"/>
      <c r="M11" s="46"/>
      <c r="N11" s="47"/>
      <c r="O11" s="129" t="e">
        <f>VLOOKUP(M11, Sheet3!$B$2:$C$142, 2, FALSE)</f>
        <v>#N/A</v>
      </c>
      <c r="P11" s="49" t="s">
        <v>14</v>
      </c>
      <c r="Q11" s="183">
        <v>0.02</v>
      </c>
      <c r="R11" s="129">
        <f>VLOOKUP(P11, Sheet3!$B$2:$C$142, 2, FALSE)</f>
        <v>9002914</v>
      </c>
      <c r="S11" s="197" t="s">
        <v>14</v>
      </c>
      <c r="T11" s="86">
        <v>0.02</v>
      </c>
      <c r="U11" s="129">
        <f>VLOOKUP(S11, Sheet3!$B$2:$C$142, 2, FALSE)</f>
        <v>9002914</v>
      </c>
      <c r="V11" s="15"/>
      <c r="W11" s="99"/>
      <c r="X11" s="47"/>
      <c r="Y11" s="129" t="e">
        <f>VLOOKUP(W11, Sheet3!$B$2:$C$142, 2, FALSE)</f>
        <v>#N/A</v>
      </c>
      <c r="Z11" s="49" t="s">
        <v>19</v>
      </c>
      <c r="AA11" s="183">
        <v>0.02</v>
      </c>
      <c r="AB11" s="129">
        <f>VLOOKUP(Z11, Sheet3!$B$2:$C$142, 2, FALSE)</f>
        <v>9002915</v>
      </c>
      <c r="AC11" s="197" t="s">
        <v>19</v>
      </c>
      <c r="AD11" s="86">
        <v>0.02</v>
      </c>
      <c r="AE11" s="129">
        <f>VLOOKUP(AC11, Sheet3!$B$2:$C$142, 2, FALSE)</f>
        <v>9002915</v>
      </c>
    </row>
    <row r="12" spans="2:31" x14ac:dyDescent="0.3">
      <c r="B12" s="15"/>
      <c r="C12" s="31" t="s">
        <v>21</v>
      </c>
      <c r="D12" s="32">
        <v>0.01</v>
      </c>
      <c r="E12" s="129">
        <f>VLOOKUP(C12, Sheet3!$B$2:$C$142, 2, FALSE)</f>
        <v>9002877</v>
      </c>
      <c r="F12" s="40" t="s">
        <v>108</v>
      </c>
      <c r="G12" s="39">
        <v>0.02</v>
      </c>
      <c r="H12" s="129">
        <f>VLOOKUP(F12, Sheet3!$B$2:$C$142, 2, FALSE)</f>
        <v>9002908</v>
      </c>
      <c r="I12" s="26" t="s">
        <v>67</v>
      </c>
      <c r="J12" s="25">
        <v>0.05</v>
      </c>
      <c r="K12" s="129">
        <f>VLOOKUP(I12, Sheet3!$B$2:$C$142, 2, FALSE)</f>
        <v>9002929</v>
      </c>
      <c r="L12" s="15"/>
      <c r="M12" s="46"/>
      <c r="N12" s="47"/>
      <c r="O12" s="129" t="e">
        <f>VLOOKUP(M12, Sheet3!$B$2:$C$142, 2, FALSE)</f>
        <v>#N/A</v>
      </c>
      <c r="P12" s="48"/>
      <c r="Q12" s="177"/>
      <c r="R12" s="129" t="e">
        <f>VLOOKUP(P12, Sheet3!$B$2:$C$142, 2, FALSE)</f>
        <v>#N/A</v>
      </c>
      <c r="S12" s="198" t="s">
        <v>93</v>
      </c>
      <c r="T12" s="87">
        <v>0.02</v>
      </c>
      <c r="U12" s="129">
        <f>VLOOKUP(S12, Sheet3!$B$2:$C$142, 2, FALSE)</f>
        <v>9002917</v>
      </c>
      <c r="V12" s="15"/>
      <c r="W12" s="99"/>
      <c r="X12" s="47"/>
      <c r="Y12" s="129" t="e">
        <f>VLOOKUP(W12, Sheet3!$B$2:$C$142, 2, FALSE)</f>
        <v>#N/A</v>
      </c>
      <c r="Z12" s="48"/>
      <c r="AA12" s="177"/>
      <c r="AB12" s="129" t="e">
        <f>VLOOKUP(Z12, Sheet3!$B$2:$C$142, 2, FALSE)</f>
        <v>#N/A</v>
      </c>
      <c r="AC12" s="198" t="s">
        <v>87</v>
      </c>
      <c r="AD12" s="87">
        <v>0.02</v>
      </c>
      <c r="AE12" s="129">
        <f>VLOOKUP(AC12, Sheet3!$B$2:$C$142, 2, FALSE)</f>
        <v>9002918</v>
      </c>
    </row>
    <row r="13" spans="2:31" x14ac:dyDescent="0.3">
      <c r="B13" s="15"/>
      <c r="C13" s="46" t="s">
        <v>22</v>
      </c>
      <c r="D13" s="47">
        <v>0.01</v>
      </c>
      <c r="E13" s="129">
        <f>VLOOKUP(C13, Sheet3!$B$2:$C$142, 2, FALSE)</f>
        <v>9002885</v>
      </c>
      <c r="F13" s="24" t="s">
        <v>45</v>
      </c>
      <c r="G13" s="25">
        <v>0.01</v>
      </c>
      <c r="H13" s="129">
        <f>VLOOKUP(F13, Sheet3!$B$2:$C$142, 2, FALSE)</f>
        <v>9002928</v>
      </c>
      <c r="I13" s="33" t="s">
        <v>21</v>
      </c>
      <c r="J13" s="32">
        <v>0.02</v>
      </c>
      <c r="K13" s="129">
        <f>VLOOKUP(I13, Sheet3!$B$2:$C$142, 2, FALSE)</f>
        <v>9002877</v>
      </c>
      <c r="L13" s="15"/>
      <c r="M13" s="38" t="s">
        <v>107</v>
      </c>
      <c r="N13" s="39">
        <v>0.01</v>
      </c>
      <c r="O13" s="129">
        <f>VLOOKUP(M13, Sheet3!$B$2:$C$142, 2, FALSE)</f>
        <v>9002924</v>
      </c>
      <c r="P13" s="40"/>
      <c r="Q13" s="176"/>
      <c r="R13" s="129" t="e">
        <f>VLOOKUP(P13, Sheet3!$B$2:$C$142, 2, FALSE)</f>
        <v>#N/A</v>
      </c>
      <c r="S13" s="199"/>
      <c r="T13" s="39"/>
      <c r="U13" s="129" t="e">
        <f>VLOOKUP(S13, Sheet3!$B$2:$C$142, 2, FALSE)</f>
        <v>#N/A</v>
      </c>
      <c r="V13" s="15"/>
      <c r="W13" s="100" t="s">
        <v>109</v>
      </c>
      <c r="X13" s="39">
        <v>0.01</v>
      </c>
      <c r="Y13" s="129">
        <f>VLOOKUP(W13, Sheet3!$B$2:$C$142, 2, FALSE)</f>
        <v>9002922</v>
      </c>
      <c r="Z13" s="40"/>
      <c r="AA13" s="176"/>
      <c r="AB13" s="129" t="e">
        <f>VLOOKUP(Z13, Sheet3!$B$2:$C$142, 2, FALSE)</f>
        <v>#N/A</v>
      </c>
      <c r="AC13" s="199"/>
      <c r="AD13" s="39"/>
      <c r="AE13" s="129" t="e">
        <f>VLOOKUP(AC13, Sheet3!$B$2:$C$142, 2, FALSE)</f>
        <v>#N/A</v>
      </c>
    </row>
    <row r="14" spans="2:31" x14ac:dyDescent="0.3">
      <c r="B14" s="15"/>
      <c r="C14" s="31" t="s">
        <v>50</v>
      </c>
      <c r="D14" s="32">
        <v>0.1</v>
      </c>
      <c r="E14" s="129">
        <f>VLOOKUP(C14, Sheet3!$B$2:$C$142, 2, FALSE)</f>
        <v>9002931</v>
      </c>
      <c r="F14" s="33" t="s">
        <v>21</v>
      </c>
      <c r="G14" s="32">
        <v>0.02</v>
      </c>
      <c r="H14" s="129">
        <f>VLOOKUP(F14, Sheet3!$B$2:$C$142, 2, FALSE)</f>
        <v>9002877</v>
      </c>
      <c r="I14" s="37" t="s">
        <v>62</v>
      </c>
      <c r="J14" s="35">
        <v>0.02</v>
      </c>
      <c r="K14" s="129">
        <f>VLOOKUP(I14, Sheet3!$B$2:$C$142, 2, FALSE)</f>
        <v>9002878</v>
      </c>
      <c r="L14" s="15"/>
      <c r="M14" s="38" t="s">
        <v>108</v>
      </c>
      <c r="N14" s="39">
        <v>0.02</v>
      </c>
      <c r="O14" s="129">
        <f>VLOOKUP(M14, Sheet3!$B$2:$C$142, 2, FALSE)</f>
        <v>9002908</v>
      </c>
      <c r="P14" s="40" t="s">
        <v>68</v>
      </c>
      <c r="Q14" s="176">
        <v>0.03</v>
      </c>
      <c r="R14" s="129">
        <f>VLOOKUP(P14, Sheet3!$B$2:$C$142, 2, FALSE)</f>
        <v>9002904</v>
      </c>
      <c r="S14" s="199" t="s">
        <v>110</v>
      </c>
      <c r="T14" s="39">
        <v>0.03</v>
      </c>
      <c r="U14" s="129">
        <f>VLOOKUP(S14, Sheet3!$B$2:$C$142, 2, FALSE)</f>
        <v>9002905</v>
      </c>
      <c r="V14" s="15"/>
      <c r="W14" s="100" t="s">
        <v>68</v>
      </c>
      <c r="X14" s="39">
        <v>0.02</v>
      </c>
      <c r="Y14" s="129">
        <f>VLOOKUP(W14, Sheet3!$B$2:$C$142, 2, FALSE)</f>
        <v>9002904</v>
      </c>
      <c r="Z14" s="40" t="s">
        <v>110</v>
      </c>
      <c r="AA14" s="176">
        <v>3.2939999999999997E-2</v>
      </c>
      <c r="AB14" s="129">
        <f>VLOOKUP(Z14, Sheet3!$B$2:$C$142, 2, FALSE)</f>
        <v>9002905</v>
      </c>
      <c r="AC14" s="199" t="s">
        <v>111</v>
      </c>
      <c r="AD14" s="39">
        <v>0.03</v>
      </c>
      <c r="AE14" s="129">
        <f>VLOOKUP(AC14, Sheet3!$B$2:$C$142, 2, FALSE)</f>
        <v>9002906</v>
      </c>
    </row>
    <row r="15" spans="2:31" x14ac:dyDescent="0.3">
      <c r="B15" s="15"/>
      <c r="C15" s="31" t="s">
        <v>51</v>
      </c>
      <c r="D15" s="32">
        <v>0</v>
      </c>
      <c r="E15" s="129" t="e">
        <f>VLOOKUP(C15, Sheet3!$B$2:$C$142, 2, FALSE)</f>
        <v>#N/A</v>
      </c>
      <c r="F15" s="37" t="s">
        <v>62</v>
      </c>
      <c r="G15" s="35">
        <v>0.01</v>
      </c>
      <c r="H15" s="129">
        <f>VLOOKUP(F15, Sheet3!$B$2:$C$142, 2, FALSE)</f>
        <v>9002878</v>
      </c>
      <c r="I15" s="36" t="s">
        <v>63</v>
      </c>
      <c r="J15" s="89">
        <v>0.03</v>
      </c>
      <c r="K15" s="129">
        <f>VLOOKUP(I15, Sheet3!$B$2:$C$142, 2, FALSE)</f>
        <v>9002879</v>
      </c>
      <c r="L15" s="15"/>
      <c r="M15" s="38"/>
      <c r="N15" s="39"/>
      <c r="O15" s="129" t="e">
        <f>VLOOKUP(M15, Sheet3!$B$2:$C$142, 2, FALSE)</f>
        <v>#N/A</v>
      </c>
      <c r="P15" s="44" t="s">
        <v>20</v>
      </c>
      <c r="Q15" s="187">
        <v>0.01</v>
      </c>
      <c r="R15" s="129">
        <f>VLOOKUP(P15, Sheet3!$B$2:$C$142, 2, FALSE)</f>
        <v>9002919</v>
      </c>
      <c r="S15" s="200" t="s">
        <v>74</v>
      </c>
      <c r="T15" s="42">
        <v>0.02</v>
      </c>
      <c r="U15" s="129">
        <f>VLOOKUP(S15, Sheet3!$B$2:$C$142, 2, FALSE)</f>
        <v>9002919</v>
      </c>
      <c r="V15" s="15"/>
      <c r="W15" s="100"/>
      <c r="X15" s="39"/>
      <c r="Y15" s="129" t="e">
        <f>VLOOKUP(W15, Sheet3!$B$2:$C$142, 2, FALSE)</f>
        <v>#N/A</v>
      </c>
      <c r="Z15" s="44" t="s">
        <v>112</v>
      </c>
      <c r="AA15" s="187">
        <v>0.03</v>
      </c>
      <c r="AB15" s="129">
        <f>VLOOKUP(Z15, Sheet3!$B$2:$C$142, 2, FALSE)</f>
        <v>9002920</v>
      </c>
      <c r="AC15" s="200" t="s">
        <v>113</v>
      </c>
      <c r="AD15" s="42">
        <v>0.03</v>
      </c>
      <c r="AE15" s="129">
        <f>VLOOKUP(AC15, Sheet3!$B$2:$C$142, 2, FALSE)</f>
        <v>9002921</v>
      </c>
    </row>
    <row r="16" spans="2:31" x14ac:dyDescent="0.3">
      <c r="B16" s="15"/>
      <c r="C16" s="46" t="s">
        <v>24</v>
      </c>
      <c r="D16" s="47">
        <v>0.01</v>
      </c>
      <c r="E16" s="129">
        <f>VLOOKUP(C16, Sheet3!$B$2:$C$142, 2, FALSE)</f>
        <v>9002891</v>
      </c>
      <c r="F16" s="48" t="s">
        <v>69</v>
      </c>
      <c r="G16" s="47">
        <v>0.02</v>
      </c>
      <c r="H16" s="129">
        <f>VLOOKUP(F16, Sheet3!$B$2:$C$142, 2, FALSE)</f>
        <v>9002886</v>
      </c>
      <c r="I16" s="49" t="s">
        <v>56</v>
      </c>
      <c r="J16" s="50">
        <v>0.03</v>
      </c>
      <c r="K16" s="129">
        <f>VLOOKUP(I16, Sheet3!$B$2:$C$142, 2, FALSE)</f>
        <v>9002887</v>
      </c>
      <c r="L16" s="15"/>
      <c r="M16" s="21" t="s">
        <v>45</v>
      </c>
      <c r="N16" s="22">
        <v>0.01</v>
      </c>
      <c r="O16" s="129">
        <f>VLOOKUP(M16, Sheet3!$B$2:$C$142, 2, FALSE)</f>
        <v>9002928</v>
      </c>
      <c r="P16" s="23"/>
      <c r="Q16" s="174"/>
      <c r="R16" s="129" t="e">
        <f>VLOOKUP(P16, Sheet3!$B$2:$C$142, 2, FALSE)</f>
        <v>#N/A</v>
      </c>
      <c r="S16" s="194"/>
      <c r="T16" s="22"/>
      <c r="U16" s="129" t="e">
        <f>VLOOKUP(S16, Sheet3!$B$2:$C$142, 2, FALSE)</f>
        <v>#N/A</v>
      </c>
      <c r="V16" s="15"/>
      <c r="W16" s="97" t="s">
        <v>57</v>
      </c>
      <c r="X16" s="22">
        <v>5.0000000000000001E-3</v>
      </c>
      <c r="Y16" s="129">
        <f>VLOOKUP(W16, Sheet3!$B$2:$C$142, 2, FALSE)</f>
        <v>9002930</v>
      </c>
      <c r="Z16" s="28" t="s">
        <v>75</v>
      </c>
      <c r="AA16" s="208">
        <v>0.03</v>
      </c>
      <c r="AB16" s="129">
        <f>VLOOKUP(Z16, Sheet3!$B$2:$C$142, 2, FALSE)</f>
        <v>9002930</v>
      </c>
      <c r="AC16" s="209" t="s">
        <v>75</v>
      </c>
      <c r="AD16" s="29">
        <v>0.03</v>
      </c>
      <c r="AE16" s="129">
        <f>VLOOKUP(AC16, Sheet3!$B$2:$C$142, 2, FALSE)</f>
        <v>9002930</v>
      </c>
    </row>
    <row r="17" spans="2:31" x14ac:dyDescent="0.3">
      <c r="B17" s="15"/>
      <c r="C17" s="38" t="s">
        <v>17</v>
      </c>
      <c r="D17" s="39">
        <v>0.14000000000000001</v>
      </c>
      <c r="E17" s="129">
        <f>VLOOKUP(C17, Sheet3!$B$2:$C$142, 2, FALSE)</f>
        <v>9002959</v>
      </c>
      <c r="F17" s="52" t="s">
        <v>56</v>
      </c>
      <c r="G17" s="50">
        <v>0.01</v>
      </c>
      <c r="H17" s="129">
        <f>VLOOKUP(F17, Sheet3!$B$2:$C$142, 2, FALSE)</f>
        <v>9002887</v>
      </c>
      <c r="I17" s="41" t="s">
        <v>15</v>
      </c>
      <c r="J17" s="42">
        <v>0.02</v>
      </c>
      <c r="K17" s="129">
        <f>VLOOKUP(I17, Sheet3!$B$2:$C$142, 2, FALSE)</f>
        <v>9002955</v>
      </c>
      <c r="L17" s="15"/>
      <c r="M17" s="21"/>
      <c r="N17" s="22"/>
      <c r="O17" s="129" t="e">
        <f>VLOOKUP(M17, Sheet3!$B$2:$C$142, 2, FALSE)</f>
        <v>#N/A</v>
      </c>
      <c r="P17" s="24" t="s">
        <v>57</v>
      </c>
      <c r="Q17" s="184">
        <v>0.02</v>
      </c>
      <c r="R17" s="129">
        <f>VLOOKUP(P17, Sheet3!$B$2:$C$142, 2, FALSE)</f>
        <v>9002930</v>
      </c>
      <c r="S17" s="201" t="s">
        <v>57</v>
      </c>
      <c r="T17" s="25">
        <v>0.03</v>
      </c>
      <c r="U17" s="129">
        <f>VLOOKUP(S17, Sheet3!$B$2:$C$142, 2, FALSE)</f>
        <v>9002930</v>
      </c>
      <c r="V17" s="15"/>
      <c r="W17" s="97" t="s">
        <v>76</v>
      </c>
      <c r="X17" s="22">
        <v>5.0000000000000001E-3</v>
      </c>
      <c r="Y17" s="129">
        <f>VLOOKUP(W17, Sheet3!$B$2:$C$142, 2, FALSE)</f>
        <v>9002925</v>
      </c>
      <c r="Z17" s="30" t="s">
        <v>58</v>
      </c>
      <c r="AA17" s="208">
        <v>0.03</v>
      </c>
      <c r="AB17" s="129">
        <f>VLOOKUP(Z17, Sheet3!$B$2:$C$142, 2, FALSE)</f>
        <v>9002925</v>
      </c>
      <c r="AC17" s="209" t="s">
        <v>58</v>
      </c>
      <c r="AD17" s="29">
        <v>0.03</v>
      </c>
      <c r="AE17" s="129">
        <f>VLOOKUP(AC17, Sheet3!$B$2:$C$142, 2, FALSE)</f>
        <v>9002925</v>
      </c>
    </row>
    <row r="18" spans="2:31" x14ac:dyDescent="0.3">
      <c r="B18" s="15" t="s">
        <v>101</v>
      </c>
      <c r="C18" s="31"/>
      <c r="D18" s="32"/>
      <c r="E18" s="175"/>
      <c r="F18" s="26" t="s">
        <v>23</v>
      </c>
      <c r="G18" s="25">
        <v>0.01</v>
      </c>
      <c r="H18" s="129">
        <f>VLOOKUP(F18, Sheet3!$B$2:$C$142, 2, FALSE)</f>
        <v>9002938</v>
      </c>
      <c r="I18" s="26" t="s">
        <v>23</v>
      </c>
      <c r="J18" s="25">
        <v>0.01</v>
      </c>
      <c r="K18" s="129">
        <f>VLOOKUP(I18, Sheet3!$B$2:$C$142, 2, FALSE)</f>
        <v>9002938</v>
      </c>
      <c r="L18" s="15" t="s">
        <v>102</v>
      </c>
      <c r="M18" s="21"/>
      <c r="N18" s="22"/>
      <c r="O18" s="129" t="e">
        <f>VLOOKUP(M18, Sheet3!$B$2:$C$142, 2, FALSE)</f>
        <v>#N/A</v>
      </c>
      <c r="P18" s="26" t="s">
        <v>58</v>
      </c>
      <c r="Q18" s="184">
        <v>0.02</v>
      </c>
      <c r="R18" s="129">
        <f>VLOOKUP(P18, Sheet3!$B$2:$C$142, 2, FALSE)</f>
        <v>9002925</v>
      </c>
      <c r="S18" s="201" t="s">
        <v>58</v>
      </c>
      <c r="T18" s="25">
        <v>0.03</v>
      </c>
      <c r="U18" s="129">
        <f>VLOOKUP(S18, Sheet3!$B$2:$C$142, 2, FALSE)</f>
        <v>9002925</v>
      </c>
      <c r="V18" s="15" t="s">
        <v>103</v>
      </c>
      <c r="W18" s="97"/>
      <c r="X18" s="22"/>
      <c r="Y18" s="129" t="e">
        <f>VLOOKUP(W18, Sheet3!$B$2:$C$142, 2, FALSE)</f>
        <v>#N/A</v>
      </c>
      <c r="Z18" s="26" t="s">
        <v>88</v>
      </c>
      <c r="AA18" s="184">
        <v>0.03</v>
      </c>
      <c r="AB18" s="129">
        <f>VLOOKUP(Z18, Sheet3!$B$2:$C$142, 2, FALSE)</f>
        <v>9002926</v>
      </c>
      <c r="AC18" s="201" t="s">
        <v>88</v>
      </c>
      <c r="AD18" s="25">
        <v>0.03</v>
      </c>
      <c r="AE18" s="129">
        <f>VLOOKUP(AC18, Sheet3!$B$2:$C$142, 2, FALSE)</f>
        <v>9002926</v>
      </c>
    </row>
    <row r="19" spans="2:31" x14ac:dyDescent="0.3">
      <c r="B19" s="15"/>
      <c r="C19" s="31"/>
      <c r="D19" s="32"/>
      <c r="E19" s="175"/>
      <c r="F19" s="33" t="s">
        <v>50</v>
      </c>
      <c r="G19" s="32">
        <v>0.1</v>
      </c>
      <c r="H19" s="129">
        <f>VLOOKUP(F19, Sheet3!$B$2:$C$142, 2, FALSE)</f>
        <v>9002931</v>
      </c>
      <c r="I19" s="33" t="s">
        <v>50</v>
      </c>
      <c r="J19" s="32">
        <v>0.1</v>
      </c>
      <c r="K19" s="129">
        <f>VLOOKUP(I19, Sheet3!$B$2:$C$142, 2, FALSE)</f>
        <v>9002931</v>
      </c>
      <c r="L19" s="15"/>
      <c r="M19" s="21"/>
      <c r="N19" s="22"/>
      <c r="O19" s="129" t="e">
        <f>VLOOKUP(M19, Sheet3!$B$2:$C$142, 2, FALSE)</f>
        <v>#N/A</v>
      </c>
      <c r="P19" s="23"/>
      <c r="Q19" s="174"/>
      <c r="R19" s="129" t="e">
        <f>VLOOKUP(P19, Sheet3!$B$2:$C$142, 2, FALSE)</f>
        <v>#N/A</v>
      </c>
      <c r="S19" s="194"/>
      <c r="T19" s="22"/>
      <c r="U19" s="129" t="e">
        <f>VLOOKUP(S19, Sheet3!$B$2:$C$142, 2, FALSE)</f>
        <v>#N/A</v>
      </c>
      <c r="V19" s="15"/>
      <c r="W19" s="97"/>
      <c r="X19" s="22"/>
      <c r="Y19" s="129" t="e">
        <f>VLOOKUP(W19, Sheet3!$B$2:$C$142, 2, FALSE)</f>
        <v>#N/A</v>
      </c>
      <c r="Z19" s="23"/>
      <c r="AA19" s="174"/>
      <c r="AB19" s="129" t="e">
        <f>VLOOKUP(Z19, Sheet3!$B$2:$C$142, 2, FALSE)</f>
        <v>#N/A</v>
      </c>
      <c r="AC19" s="210" t="s">
        <v>81</v>
      </c>
      <c r="AD19" s="88">
        <v>0.03</v>
      </c>
      <c r="AE19" s="129">
        <f>VLOOKUP(AC19, Sheet3!$B$2:$C$142, 2, FALSE)</f>
        <v>9002927</v>
      </c>
    </row>
    <row r="20" spans="2:31" x14ac:dyDescent="0.3">
      <c r="B20" s="15"/>
      <c r="D20" s="1"/>
      <c r="E20" s="178"/>
      <c r="F20" s="33" t="s">
        <v>51</v>
      </c>
      <c r="G20" s="32">
        <v>0.01</v>
      </c>
      <c r="H20" s="129" t="e">
        <f>VLOOKUP(F20, Sheet3!$B$2:$C$142, 2, FALSE)</f>
        <v>#N/A</v>
      </c>
      <c r="I20" s="33" t="s">
        <v>51</v>
      </c>
      <c r="J20" s="32">
        <v>0.1</v>
      </c>
      <c r="K20" s="129" t="e">
        <f>VLOOKUP(I20, Sheet3!$B$2:$C$142, 2, FALSE)</f>
        <v>#N/A</v>
      </c>
      <c r="L20" s="15"/>
      <c r="M20" s="31" t="s">
        <v>78</v>
      </c>
      <c r="N20" s="32">
        <v>0.03</v>
      </c>
      <c r="O20" s="129">
        <f>VLOOKUP(M20, Sheet3!$B$2:$C$142, 2, FALSE)</f>
        <v>9002882</v>
      </c>
      <c r="P20" s="33"/>
      <c r="Q20" s="175"/>
      <c r="R20" s="129" t="e">
        <f>VLOOKUP(P20, Sheet3!$B$2:$C$142, 2, FALSE)</f>
        <v>#N/A</v>
      </c>
      <c r="S20" s="195"/>
      <c r="T20" s="32"/>
      <c r="U20" s="129" t="e">
        <f>VLOOKUP(S20, Sheet3!$B$2:$C$142, 2, FALSE)</f>
        <v>#N/A</v>
      </c>
      <c r="V20" s="15"/>
      <c r="W20" s="98" t="s">
        <v>78</v>
      </c>
      <c r="X20" s="32">
        <v>0.05</v>
      </c>
      <c r="Y20" s="129">
        <f>VLOOKUP(W20, Sheet3!$B$2:$C$142, 2, FALSE)</f>
        <v>9002882</v>
      </c>
      <c r="Z20" s="37" t="s">
        <v>78</v>
      </c>
      <c r="AA20" s="185">
        <v>0.05</v>
      </c>
      <c r="AB20" s="129">
        <f>VLOOKUP(Z20, Sheet3!$B$2:$C$142, 2, FALSE)</f>
        <v>9002882</v>
      </c>
      <c r="AC20" s="195" t="s">
        <v>78</v>
      </c>
      <c r="AD20" s="32">
        <v>0.03</v>
      </c>
      <c r="AE20" s="129">
        <f>VLOOKUP(AC20, Sheet3!$B$2:$C$142, 2, FALSE)</f>
        <v>9002882</v>
      </c>
    </row>
    <row r="21" spans="2:31" x14ac:dyDescent="0.3">
      <c r="B21" s="15"/>
      <c r="C21" s="46"/>
      <c r="D21" s="47"/>
      <c r="E21" s="177"/>
      <c r="F21" s="48" t="s">
        <v>24</v>
      </c>
      <c r="G21" s="47">
        <v>0.01</v>
      </c>
      <c r="H21" s="129">
        <f>VLOOKUP(F21, Sheet3!$B$2:$C$142, 2, FALSE)</f>
        <v>9002891</v>
      </c>
      <c r="I21" s="48" t="s">
        <v>24</v>
      </c>
      <c r="J21" s="47">
        <v>0.1</v>
      </c>
      <c r="K21" s="129">
        <f>VLOOKUP(I21, Sheet3!$B$2:$C$142, 2, FALSE)</f>
        <v>9002891</v>
      </c>
      <c r="L21" s="15"/>
      <c r="M21" s="31"/>
      <c r="N21" s="32"/>
      <c r="O21" s="129" t="e">
        <f>VLOOKUP(M21, Sheet3!$B$2:$C$142, 2, FALSE)</f>
        <v>#N/A</v>
      </c>
      <c r="P21" s="37" t="s">
        <v>94</v>
      </c>
      <c r="Q21" s="185">
        <v>7.0000000000000007E-2</v>
      </c>
      <c r="R21" s="129">
        <f>VLOOKUP(P21, Sheet3!$B$2:$C$142, 2, FALSE)</f>
        <v>9002883</v>
      </c>
      <c r="S21" s="202" t="s">
        <v>94</v>
      </c>
      <c r="T21" s="35">
        <v>0.06</v>
      </c>
      <c r="U21" s="129">
        <f>VLOOKUP(S21, Sheet3!$B$2:$C$142, 2, FALSE)</f>
        <v>9002883</v>
      </c>
      <c r="V21" s="15"/>
      <c r="W21" s="98"/>
      <c r="X21" s="32"/>
      <c r="Y21" s="129" t="e">
        <f>VLOOKUP(W21, Sheet3!$B$2:$C$142, 2, FALSE)</f>
        <v>#N/A</v>
      </c>
      <c r="Z21" s="37" t="s">
        <v>79</v>
      </c>
      <c r="AA21" s="185">
        <v>0.08</v>
      </c>
      <c r="AB21" s="129">
        <f>VLOOKUP(Z21, Sheet3!$B$2:$C$142, 2, FALSE)</f>
        <v>9002880</v>
      </c>
      <c r="AC21" s="202" t="s">
        <v>89</v>
      </c>
      <c r="AD21" s="35">
        <v>0.05</v>
      </c>
      <c r="AE21" s="129">
        <f>VLOOKUP(AC21, Sheet3!$B$2:$C$142, 2, FALSE)</f>
        <v>9002880</v>
      </c>
    </row>
    <row r="22" spans="2:31" x14ac:dyDescent="0.3">
      <c r="B22" s="15"/>
      <c r="C22" s="46"/>
      <c r="D22" s="47"/>
      <c r="E22" s="177"/>
      <c r="F22" s="40" t="s">
        <v>17</v>
      </c>
      <c r="G22" s="39">
        <v>0.1</v>
      </c>
      <c r="H22" s="129">
        <f>VLOOKUP(F22, Sheet3!$B$2:$C$142, 2, FALSE)</f>
        <v>9002959</v>
      </c>
      <c r="I22" s="40" t="s">
        <v>17</v>
      </c>
      <c r="J22" s="39">
        <v>0.06</v>
      </c>
      <c r="K22" s="129">
        <f>VLOOKUP(I22, Sheet3!$B$2:$C$142, 2, FALSE)</f>
        <v>9002959</v>
      </c>
      <c r="L22" s="15"/>
      <c r="M22" s="31"/>
      <c r="N22" s="32"/>
      <c r="O22" s="129" t="e">
        <f>VLOOKUP(M22, Sheet3!$B$2:$C$142, 2, FALSE)</f>
        <v>#N/A</v>
      </c>
      <c r="P22" s="33"/>
      <c r="Q22" s="175"/>
      <c r="R22" s="129" t="e">
        <f>VLOOKUP(P22, Sheet3!$B$2:$C$142, 2, FALSE)</f>
        <v>#N/A</v>
      </c>
      <c r="S22" s="203" t="s">
        <v>95</v>
      </c>
      <c r="T22" s="89">
        <v>0.01</v>
      </c>
      <c r="U22" s="129">
        <f>VLOOKUP(S22, Sheet3!$B$2:$C$142, 2, FALSE)</f>
        <v>9002884</v>
      </c>
      <c r="V22" s="15"/>
      <c r="W22" s="98"/>
      <c r="X22" s="32"/>
      <c r="Y22" s="129" t="e">
        <f>VLOOKUP(W22, Sheet3!$B$2:$C$142, 2, FALSE)</f>
        <v>#N/A</v>
      </c>
      <c r="Z22" s="37"/>
      <c r="AA22" s="185"/>
      <c r="AB22" s="129" t="e">
        <f>VLOOKUP(Z22, Sheet3!$B$2:$C$142, 2, FALSE)</f>
        <v>#N/A</v>
      </c>
      <c r="AC22" s="203" t="s">
        <v>80</v>
      </c>
      <c r="AD22" s="89">
        <v>0.03</v>
      </c>
      <c r="AE22" s="129">
        <f>VLOOKUP(AC22, Sheet3!$B$2:$C$142, 2, FALSE)</f>
        <v>9002881</v>
      </c>
    </row>
    <row r="23" spans="2:31" x14ac:dyDescent="0.3">
      <c r="B23" s="15"/>
      <c r="C23" s="38"/>
      <c r="D23" s="39"/>
      <c r="E23" s="179"/>
      <c r="G23" s="1"/>
      <c r="H23" s="178"/>
      <c r="J23" s="1"/>
      <c r="K23" s="178"/>
      <c r="L23" s="15"/>
      <c r="M23" s="46" t="s">
        <v>96</v>
      </c>
      <c r="N23" s="47">
        <v>0.01</v>
      </c>
      <c r="O23" s="129">
        <f>VLOOKUP(M23, Sheet3!$B$2:$C$142, 2, FALSE)</f>
        <v>9002888</v>
      </c>
      <c r="P23" s="48"/>
      <c r="Q23" s="177"/>
      <c r="R23" s="129" t="e">
        <f>VLOOKUP(P23, Sheet3!$B$2:$C$142, 2, FALSE)</f>
        <v>#N/A</v>
      </c>
      <c r="S23" s="196"/>
      <c r="T23" s="47"/>
      <c r="U23" s="129" t="e">
        <f>VLOOKUP(S23, Sheet3!$B$2:$C$142, 2, FALSE)</f>
        <v>#N/A</v>
      </c>
      <c r="V23" s="15"/>
      <c r="W23" s="99" t="s">
        <v>70</v>
      </c>
      <c r="X23" s="47">
        <v>0.01</v>
      </c>
      <c r="Y23" s="129">
        <f>VLOOKUP(W23, Sheet3!$B$2:$C$142, 2, FALSE)</f>
        <v>9002888</v>
      </c>
      <c r="Z23" s="48"/>
      <c r="AA23" s="177"/>
      <c r="AB23" s="129" t="e">
        <f>VLOOKUP(Z23, Sheet3!$B$2:$C$142, 2, FALSE)</f>
        <v>#N/A</v>
      </c>
      <c r="AC23" s="196"/>
      <c r="AD23" s="47"/>
      <c r="AE23" s="129" t="e">
        <f>VLOOKUP(AC23, Sheet3!$B$2:$C$142, 2, FALSE)</f>
        <v>#N/A</v>
      </c>
    </row>
    <row r="24" spans="2:31" x14ac:dyDescent="0.3">
      <c r="B24" s="15"/>
      <c r="C24" s="38"/>
      <c r="D24" s="39"/>
      <c r="E24" s="176"/>
      <c r="F24" s="52"/>
      <c r="G24" s="50"/>
      <c r="H24" s="183"/>
      <c r="I24" s="49"/>
      <c r="J24" s="50"/>
      <c r="K24" s="189"/>
      <c r="L24" s="15"/>
      <c r="M24" s="46"/>
      <c r="N24" s="47"/>
      <c r="O24" s="129" t="e">
        <f>VLOOKUP(M24, Sheet3!$B$2:$C$142, 2, FALSE)</f>
        <v>#N/A</v>
      </c>
      <c r="P24" s="52" t="s">
        <v>97</v>
      </c>
      <c r="Q24" s="183">
        <v>9.9769999999999998E-2</v>
      </c>
      <c r="R24" s="129">
        <f>VLOOKUP(P24, Sheet3!$B$2:$C$142, 2, FALSE)</f>
        <v>9002889</v>
      </c>
      <c r="S24" s="197"/>
      <c r="T24" s="50"/>
      <c r="U24" s="129" t="e">
        <f>VLOOKUP(S24, Sheet3!$B$2:$C$142, 2, FALSE)</f>
        <v>#N/A</v>
      </c>
      <c r="V24" s="15"/>
      <c r="W24" s="99"/>
      <c r="X24" s="47"/>
      <c r="Y24" s="129" t="e">
        <f>VLOOKUP(W24, Sheet3!$B$2:$C$142, 2, FALSE)</f>
        <v>#N/A</v>
      </c>
      <c r="Z24" s="52" t="s">
        <v>97</v>
      </c>
      <c r="AA24" s="183">
        <v>0.02</v>
      </c>
      <c r="AB24" s="129">
        <f>VLOOKUP(Z24, Sheet3!$B$2:$C$142, 2, FALSE)</f>
        <v>9002889</v>
      </c>
      <c r="AC24" s="197"/>
      <c r="AD24" s="50"/>
      <c r="AE24" s="129" t="e">
        <f>VLOOKUP(AC24, Sheet3!$B$2:$C$142, 2, FALSE)</f>
        <v>#N/A</v>
      </c>
    </row>
    <row r="25" spans="2:31" x14ac:dyDescent="0.3">
      <c r="B25" s="15"/>
      <c r="C25" s="21"/>
      <c r="D25" s="22"/>
      <c r="E25" s="174"/>
      <c r="F25" s="44"/>
      <c r="G25" s="42"/>
      <c r="H25" s="186"/>
      <c r="J25" s="1"/>
      <c r="K25" s="178"/>
      <c r="L25" s="15"/>
      <c r="M25" s="46"/>
      <c r="N25" s="47"/>
      <c r="O25" s="129" t="e">
        <f>VLOOKUP(M25, Sheet3!$B$2:$C$142, 2, FALSE)</f>
        <v>#N/A</v>
      </c>
      <c r="P25" s="48"/>
      <c r="Q25" s="177"/>
      <c r="R25" s="129" t="e">
        <f>VLOOKUP(P25, Sheet3!$B$2:$C$142, 2, FALSE)</f>
        <v>#N/A</v>
      </c>
      <c r="S25" s="198" t="s">
        <v>90</v>
      </c>
      <c r="T25" s="90">
        <v>9.2600000000000002E-2</v>
      </c>
      <c r="U25" s="129">
        <f>VLOOKUP(S25, Sheet3!$B$2:$C$142, 2, FALSE)</f>
        <v>9002890</v>
      </c>
      <c r="V25" s="15"/>
      <c r="W25" s="99"/>
      <c r="X25" s="47"/>
      <c r="Y25" s="129" t="e">
        <f>VLOOKUP(W25, Sheet3!$B$2:$C$142, 2, FALSE)</f>
        <v>#N/A</v>
      </c>
      <c r="Z25" s="48"/>
      <c r="AA25" s="177"/>
      <c r="AB25" s="129" t="e">
        <f>VLOOKUP(Z25, Sheet3!$B$2:$C$142, 2, FALSE)</f>
        <v>#N/A</v>
      </c>
      <c r="AC25" s="198" t="s">
        <v>90</v>
      </c>
      <c r="AD25" s="90">
        <v>0.02</v>
      </c>
      <c r="AE25" s="129">
        <f>VLOOKUP(AC25, Sheet3!$B$2:$C$142, 2, FALSE)</f>
        <v>9002890</v>
      </c>
    </row>
    <row r="26" spans="2:31" x14ac:dyDescent="0.3">
      <c r="B26" s="15"/>
      <c r="D26" s="1"/>
      <c r="E26" s="178"/>
      <c r="F26" s="40"/>
      <c r="G26" s="39"/>
      <c r="H26" s="176"/>
      <c r="I26" s="40"/>
      <c r="J26" s="39"/>
      <c r="K26" s="179"/>
      <c r="L26" s="15"/>
      <c r="M26" s="38"/>
      <c r="N26" s="39"/>
      <c r="O26" s="129" t="e">
        <f>VLOOKUP(M26, Sheet3!$B$2:$C$142, 2, FALSE)</f>
        <v>#N/A</v>
      </c>
      <c r="P26" s="44" t="s">
        <v>16</v>
      </c>
      <c r="Q26" s="187">
        <v>0.01</v>
      </c>
      <c r="R26" s="129">
        <f>VLOOKUP(P26, Sheet3!$B$2:$C$142, 2, FALSE)</f>
        <v>9002955</v>
      </c>
      <c r="S26" s="200" t="s">
        <v>16</v>
      </c>
      <c r="T26" s="39">
        <v>8.9999999999999993E-3</v>
      </c>
      <c r="U26" s="129">
        <f>VLOOKUP(S26, Sheet3!$B$2:$C$142, 2, FALSE)</f>
        <v>9002955</v>
      </c>
      <c r="V26" s="15"/>
      <c r="W26" s="100"/>
      <c r="X26" s="39"/>
      <c r="Y26" s="129" t="e">
        <f>VLOOKUP(W26, Sheet3!$B$2:$C$142, 2, FALSE)</f>
        <v>#N/A</v>
      </c>
      <c r="Z26" s="44" t="s">
        <v>16</v>
      </c>
      <c r="AA26" s="187">
        <v>0.01</v>
      </c>
      <c r="AB26" s="129">
        <f>VLOOKUP(Z26, Sheet3!$B$2:$C$142, 2, FALSE)</f>
        <v>9002955</v>
      </c>
      <c r="AC26" s="200" t="s">
        <v>16</v>
      </c>
      <c r="AD26" s="42">
        <v>1.7999999999999999E-2</v>
      </c>
      <c r="AE26" s="129">
        <f>VLOOKUP(AC26, Sheet3!$B$2:$C$142, 2, FALSE)</f>
        <v>9002955</v>
      </c>
    </row>
    <row r="27" spans="2:31" x14ac:dyDescent="0.3">
      <c r="B27" s="15"/>
      <c r="D27" s="1"/>
      <c r="E27" s="178"/>
      <c r="G27" s="1"/>
      <c r="H27" s="178"/>
      <c r="J27" s="1"/>
      <c r="K27" s="178"/>
      <c r="L27" s="15"/>
      <c r="M27" s="38"/>
      <c r="N27" s="39"/>
      <c r="O27" s="129" t="e">
        <f>VLOOKUP(M27, Sheet3!$B$2:$C$142, 2, FALSE)</f>
        <v>#N/A</v>
      </c>
      <c r="P27" s="40"/>
      <c r="Q27" s="176"/>
      <c r="R27" s="129" t="e">
        <f>VLOOKUP(P27, Sheet3!$B$2:$C$142, 2, FALSE)</f>
        <v>#N/A</v>
      </c>
      <c r="S27" s="204" t="s">
        <v>98</v>
      </c>
      <c r="T27" s="39">
        <v>1E-3</v>
      </c>
      <c r="U27" s="129">
        <f>VLOOKUP(S27, Sheet3!$B$2:$C$142, 2, FALSE)</f>
        <v>9002956</v>
      </c>
      <c r="V27" s="15"/>
      <c r="W27" s="100"/>
      <c r="X27" s="39"/>
      <c r="Y27" s="129" t="e">
        <f>VLOOKUP(W27, Sheet3!$B$2:$C$142, 2, FALSE)</f>
        <v>#N/A</v>
      </c>
      <c r="Z27" s="40"/>
      <c r="AA27" s="176"/>
      <c r="AB27" s="129" t="e">
        <f>VLOOKUP(Z27, Sheet3!$B$2:$C$142, 2, FALSE)</f>
        <v>#N/A</v>
      </c>
      <c r="AC27" s="204" t="s">
        <v>98</v>
      </c>
      <c r="AD27" s="91">
        <v>2E-3</v>
      </c>
      <c r="AE27" s="129">
        <f>VLOOKUP(AC27, Sheet3!$B$2:$C$142, 2, FALSE)</f>
        <v>9002956</v>
      </c>
    </row>
    <row r="28" spans="2:31" x14ac:dyDescent="0.3">
      <c r="B28" s="15"/>
      <c r="D28" s="1"/>
      <c r="E28" s="178"/>
      <c r="G28" s="1"/>
      <c r="H28" s="178"/>
      <c r="J28" s="1"/>
      <c r="K28" s="178"/>
      <c r="L28" s="15"/>
      <c r="M28" s="21"/>
      <c r="N28" s="22"/>
      <c r="O28" s="129" t="e">
        <f>VLOOKUP(M28, Sheet3!$B$2:$C$142, 2, FALSE)</f>
        <v>#N/A</v>
      </c>
      <c r="P28" s="23" t="s">
        <v>99</v>
      </c>
      <c r="Q28" s="174">
        <v>0.02</v>
      </c>
      <c r="R28" s="129">
        <f>VLOOKUP(P28, Sheet3!$B$2:$C$142, 2, FALSE)</f>
        <v>9002939</v>
      </c>
      <c r="S28" s="194" t="s">
        <v>99</v>
      </c>
      <c r="T28" s="22">
        <v>0.01</v>
      </c>
      <c r="U28" s="129">
        <f>VLOOKUP(S28, Sheet3!$B$2:$C$142, 2, FALSE)</f>
        <v>9002939</v>
      </c>
      <c r="V28" s="15"/>
      <c r="W28" s="97"/>
      <c r="X28" s="22"/>
      <c r="Y28" s="129" t="e">
        <f>VLOOKUP(W28, Sheet3!$B$2:$C$142, 2, FALSE)</f>
        <v>#N/A</v>
      </c>
      <c r="Z28" s="23"/>
      <c r="AA28" s="174"/>
      <c r="AB28" s="129" t="e">
        <f>VLOOKUP(Z28, Sheet3!$B$2:$C$142, 2, FALSE)</f>
        <v>#N/A</v>
      </c>
      <c r="AC28" s="194"/>
      <c r="AD28" s="22"/>
      <c r="AE28" s="129" t="e">
        <f>VLOOKUP(AC28, Sheet3!$B$2:$C$142, 2, FALSE)</f>
        <v>#N/A</v>
      </c>
    </row>
    <row r="29" spans="2:31" x14ac:dyDescent="0.3">
      <c r="B29" s="15"/>
      <c r="C29" s="46"/>
      <c r="D29" s="47"/>
      <c r="E29" s="180"/>
      <c r="G29" s="1"/>
      <c r="H29" s="178"/>
      <c r="J29" s="1"/>
      <c r="K29" s="178"/>
      <c r="L29" s="15"/>
      <c r="M29" s="31" t="s">
        <v>50</v>
      </c>
      <c r="N29" s="32">
        <v>0.09</v>
      </c>
      <c r="O29" s="129">
        <f>VLOOKUP(M29, Sheet3!$B$2:$C$142, 2, FALSE)</f>
        <v>9002931</v>
      </c>
      <c r="P29" s="33"/>
      <c r="Q29" s="175"/>
      <c r="R29" s="129" t="e">
        <f>VLOOKUP(P29, Sheet3!$B$2:$C$142, 2, FALSE)</f>
        <v>#N/A</v>
      </c>
      <c r="S29" s="195"/>
      <c r="T29" s="32"/>
      <c r="U29" s="129" t="e">
        <f>VLOOKUP(S29, Sheet3!$B$2:$C$142, 2, FALSE)</f>
        <v>#N/A</v>
      </c>
      <c r="V29" s="15"/>
      <c r="W29" s="98" t="s">
        <v>50</v>
      </c>
      <c r="X29" s="32">
        <v>0.09</v>
      </c>
      <c r="Y29" s="129">
        <f>VLOOKUP(W29, Sheet3!$B$2:$C$142, 2, FALSE)</f>
        <v>9002931</v>
      </c>
      <c r="Z29" s="33"/>
      <c r="AA29" s="175"/>
      <c r="AB29" s="129" t="e">
        <f>VLOOKUP(Z29, Sheet3!$B$2:$C$142, 2, FALSE)</f>
        <v>#N/A</v>
      </c>
      <c r="AC29" s="195"/>
      <c r="AD29" s="32"/>
      <c r="AE29" s="129" t="e">
        <f>VLOOKUP(AC29, Sheet3!$B$2:$C$142, 2, FALSE)</f>
        <v>#N/A</v>
      </c>
    </row>
    <row r="30" spans="2:31" x14ac:dyDescent="0.3">
      <c r="B30" s="15"/>
      <c r="D30" s="1"/>
      <c r="E30" s="178"/>
      <c r="G30" s="1"/>
      <c r="H30" s="178"/>
      <c r="J30" s="1"/>
      <c r="K30" s="178"/>
      <c r="L30" s="15"/>
      <c r="M30" s="31" t="s">
        <v>51</v>
      </c>
      <c r="N30" s="32">
        <v>0.02</v>
      </c>
      <c r="O30" s="129" t="e">
        <f>VLOOKUP(M30, Sheet3!$B$2:$C$142, 2, FALSE)</f>
        <v>#N/A</v>
      </c>
      <c r="P30" s="33" t="s">
        <v>51</v>
      </c>
      <c r="Q30" s="175">
        <v>0.1</v>
      </c>
      <c r="R30" s="129" t="e">
        <f>VLOOKUP(P30, Sheet3!$B$2:$C$142, 2, FALSE)</f>
        <v>#N/A</v>
      </c>
      <c r="S30" s="195" t="s">
        <v>51</v>
      </c>
      <c r="T30" s="32">
        <v>0.12</v>
      </c>
      <c r="U30" s="129" t="e">
        <f>VLOOKUP(S30, Sheet3!$B$2:$C$142, 2, FALSE)</f>
        <v>#N/A</v>
      </c>
      <c r="V30" s="15"/>
      <c r="W30" s="98" t="s">
        <v>73</v>
      </c>
      <c r="X30" s="32">
        <v>0.02</v>
      </c>
      <c r="Y30" s="129" t="e">
        <f>VLOOKUP(W30, Sheet3!$B$2:$C$142, 2, FALSE)</f>
        <v>#N/A</v>
      </c>
      <c r="Z30" s="33" t="s">
        <v>73</v>
      </c>
      <c r="AA30" s="175">
        <v>5.6599999999999998E-2</v>
      </c>
      <c r="AB30" s="129" t="e">
        <f>VLOOKUP(Z30, Sheet3!$B$2:$C$142, 2, FALSE)</f>
        <v>#N/A</v>
      </c>
      <c r="AC30" s="195" t="s">
        <v>73</v>
      </c>
      <c r="AD30" s="32">
        <v>9.5399999999999999E-2</v>
      </c>
      <c r="AE30" s="129" t="e">
        <f>VLOOKUP(AC30, Sheet3!$B$2:$C$142, 2, FALSE)</f>
        <v>#N/A</v>
      </c>
    </row>
    <row r="31" spans="2:31" x14ac:dyDescent="0.3">
      <c r="B31" s="15"/>
      <c r="D31" s="1"/>
      <c r="E31" s="178"/>
      <c r="F31" s="48"/>
      <c r="G31" s="47"/>
      <c r="H31" s="177"/>
      <c r="I31" s="48"/>
      <c r="J31" s="47"/>
      <c r="K31" s="180"/>
      <c r="L31" s="15"/>
      <c r="M31" s="46" t="s">
        <v>24</v>
      </c>
      <c r="N31" s="47">
        <v>0.03</v>
      </c>
      <c r="O31" s="129">
        <f>VLOOKUP(M31, Sheet3!$B$2:$C$142, 2, FALSE)</f>
        <v>9002891</v>
      </c>
      <c r="P31" s="48"/>
      <c r="Q31" s="177"/>
      <c r="R31" s="129" t="e">
        <f>VLOOKUP(P31, Sheet3!$B$2:$C$142, 2, FALSE)</f>
        <v>#N/A</v>
      </c>
      <c r="S31" s="196"/>
      <c r="T31" s="47"/>
      <c r="U31" s="129" t="e">
        <f>VLOOKUP(S31, Sheet3!$B$2:$C$142, 2, FALSE)</f>
        <v>#N/A</v>
      </c>
      <c r="V31" s="15"/>
      <c r="W31" s="99" t="s">
        <v>24</v>
      </c>
      <c r="X31" s="47">
        <v>0.03</v>
      </c>
      <c r="Y31" s="129">
        <f>VLOOKUP(W31, Sheet3!$B$2:$C$142, 2, FALSE)</f>
        <v>9002891</v>
      </c>
      <c r="Z31" s="48"/>
      <c r="AA31" s="177"/>
      <c r="AB31" s="129" t="e">
        <f>VLOOKUP(Z31, Sheet3!$B$2:$C$142, 2, FALSE)</f>
        <v>#N/A</v>
      </c>
      <c r="AC31" s="196"/>
      <c r="AD31" s="47"/>
      <c r="AE31" s="129" t="e">
        <f>VLOOKUP(AC31, Sheet3!$B$2:$C$142, 2, FALSE)</f>
        <v>#N/A</v>
      </c>
    </row>
    <row r="32" spans="2:31" x14ac:dyDescent="0.3">
      <c r="B32" s="15"/>
      <c r="D32" s="1"/>
      <c r="E32" s="178"/>
      <c r="G32" s="1"/>
      <c r="H32" s="178"/>
      <c r="J32" s="1"/>
      <c r="K32" s="178"/>
      <c r="L32" s="15"/>
      <c r="M32" s="46" t="s">
        <v>54</v>
      </c>
      <c r="N32" s="47">
        <v>0.01</v>
      </c>
      <c r="O32" s="129">
        <f>VLOOKUP(M32, Sheet3!$B$2:$C$142, 2, FALSE)</f>
        <v>9002893</v>
      </c>
      <c r="P32" s="48" t="s">
        <v>54</v>
      </c>
      <c r="Q32" s="177">
        <v>0.1</v>
      </c>
      <c r="R32" s="129">
        <f>VLOOKUP(P32, Sheet3!$B$2:$C$142, 2, FALSE)</f>
        <v>9002893</v>
      </c>
      <c r="S32" s="196" t="s">
        <v>54</v>
      </c>
      <c r="T32" s="47">
        <v>0.1</v>
      </c>
      <c r="U32" s="129">
        <f>VLOOKUP(S32, Sheet3!$B$2:$C$142, 2, FALSE)</f>
        <v>9002893</v>
      </c>
      <c r="V32" s="15"/>
      <c r="W32" s="99" t="s">
        <v>77</v>
      </c>
      <c r="X32" s="47">
        <v>0.01</v>
      </c>
      <c r="Y32" s="129">
        <f>VLOOKUP(W32, Sheet3!$B$2:$C$142, 2, FALSE)</f>
        <v>9002893</v>
      </c>
      <c r="Z32" s="48" t="s">
        <v>77</v>
      </c>
      <c r="AA32" s="177">
        <v>0.03</v>
      </c>
      <c r="AB32" s="129">
        <f>VLOOKUP(Z32, Sheet3!$B$2:$C$142, 2, FALSE)</f>
        <v>9002893</v>
      </c>
      <c r="AC32" s="196" t="s">
        <v>77</v>
      </c>
      <c r="AD32" s="47">
        <v>0.04</v>
      </c>
      <c r="AE32" s="129">
        <f>VLOOKUP(AC32, Sheet3!$B$2:$C$142, 2, FALSE)</f>
        <v>9002893</v>
      </c>
    </row>
    <row r="33" spans="2:31" x14ac:dyDescent="0.3">
      <c r="B33" s="15"/>
      <c r="D33" s="1"/>
      <c r="E33" s="178"/>
      <c r="G33" s="1"/>
      <c r="H33" s="178"/>
      <c r="J33" s="1"/>
      <c r="K33" s="178"/>
      <c r="L33" s="15"/>
      <c r="M33" s="38" t="s">
        <v>17</v>
      </c>
      <c r="N33" s="39">
        <v>9.9979999999999999E-2</v>
      </c>
      <c r="O33" s="129">
        <f>VLOOKUP(M33, Sheet3!$B$2:$C$142, 2, FALSE)</f>
        <v>9002959</v>
      </c>
      <c r="P33" s="40"/>
      <c r="Q33" s="176"/>
      <c r="R33" s="129" t="e">
        <f>VLOOKUP(P33, Sheet3!$B$2:$C$142, 2, FALSE)</f>
        <v>#N/A</v>
      </c>
      <c r="S33" s="199"/>
      <c r="T33" s="39"/>
      <c r="U33" s="129" t="e">
        <f>VLOOKUP(S33, Sheet3!$B$2:$C$142, 2, FALSE)</f>
        <v>#N/A</v>
      </c>
      <c r="V33" s="15"/>
      <c r="W33" s="100" t="s">
        <v>17</v>
      </c>
      <c r="X33" s="39">
        <v>3.9960000000000002E-2</v>
      </c>
      <c r="Y33" s="129">
        <f>VLOOKUP(W33, Sheet3!$B$2:$C$142, 2, FALSE)</f>
        <v>9002959</v>
      </c>
      <c r="Z33" s="40"/>
      <c r="AA33" s="176"/>
      <c r="AB33" s="129" t="e">
        <f>VLOOKUP(Z33, Sheet3!$B$2:$C$142, 2, FALSE)</f>
        <v>#N/A</v>
      </c>
      <c r="AC33" s="199"/>
      <c r="AD33" s="39"/>
      <c r="AE33" s="129" t="e">
        <f>VLOOKUP(AC33, Sheet3!$B$2:$C$142, 2, FALSE)</f>
        <v>#N/A</v>
      </c>
    </row>
    <row r="34" spans="2:31" x14ac:dyDescent="0.3">
      <c r="B34" s="15"/>
      <c r="C34" s="21"/>
      <c r="D34" s="22"/>
      <c r="E34" s="174"/>
      <c r="F34" s="24"/>
      <c r="G34" s="25"/>
      <c r="H34" s="184"/>
      <c r="I34" s="24"/>
      <c r="J34" s="25"/>
      <c r="K34" s="190"/>
      <c r="L34" s="15"/>
      <c r="M34" s="21"/>
      <c r="N34" s="22"/>
      <c r="O34" s="129" t="e">
        <f>VLOOKUP(M34, Sheet3!$B$2:$C$142, 2, FALSE)</f>
        <v>#N/A</v>
      </c>
      <c r="P34" s="24" t="s">
        <v>55</v>
      </c>
      <c r="Q34" s="184">
        <v>1.0000000000000001E-5</v>
      </c>
      <c r="R34" s="129">
        <f>VLOOKUP(P34, Sheet3!$B$2:$C$142, 2, FALSE)</f>
        <v>9002872</v>
      </c>
      <c r="S34" s="205" t="s">
        <v>55</v>
      </c>
      <c r="T34" s="25">
        <v>5.0000000000000001E-3</v>
      </c>
      <c r="U34" s="129">
        <f>VLOOKUP(S34, Sheet3!$B$2:$C$142, 2, FALSE)</f>
        <v>9002872</v>
      </c>
      <c r="V34" s="15"/>
      <c r="W34" s="97"/>
      <c r="X34" s="22"/>
      <c r="Y34" s="129" t="e">
        <f>VLOOKUP(W34, Sheet3!$B$2:$C$142, 2, FALSE)</f>
        <v>#N/A</v>
      </c>
      <c r="Z34" s="24" t="s">
        <v>55</v>
      </c>
      <c r="AA34" s="184">
        <v>1.0000000000000001E-5</v>
      </c>
      <c r="AB34" s="129">
        <f>VLOOKUP(Z34, Sheet3!$B$2:$C$142, 2, FALSE)</f>
        <v>9002872</v>
      </c>
      <c r="AC34" s="205" t="s">
        <v>55</v>
      </c>
      <c r="AD34" s="25">
        <v>0.01</v>
      </c>
      <c r="AE34" s="129">
        <f>VLOOKUP(AC34, Sheet3!$B$2:$C$142, 2, FALSE)</f>
        <v>9002872</v>
      </c>
    </row>
    <row r="35" spans="2:31" x14ac:dyDescent="0.3">
      <c r="B35" s="15"/>
      <c r="C35" s="21"/>
      <c r="D35" s="22"/>
      <c r="E35" s="174"/>
      <c r="F35" s="24"/>
      <c r="G35" s="25"/>
      <c r="H35" s="184"/>
      <c r="I35" s="24"/>
      <c r="J35" s="25"/>
      <c r="K35" s="190"/>
      <c r="L35" s="15"/>
      <c r="M35" s="21"/>
      <c r="N35" s="22"/>
      <c r="O35" s="129" t="e">
        <f>VLOOKUP(M35, Sheet3!$B$2:$C$142, 2, FALSE)</f>
        <v>#N/A</v>
      </c>
      <c r="P35" s="24"/>
      <c r="Q35" s="184"/>
      <c r="R35" s="129" t="e">
        <f>VLOOKUP(P35, Sheet3!$B$2:$C$142, 2, FALSE)</f>
        <v>#N/A</v>
      </c>
      <c r="S35" s="205" t="s">
        <v>121</v>
      </c>
      <c r="T35" s="25">
        <v>2.9999999999999997E-4</v>
      </c>
      <c r="U35" s="129">
        <f>VLOOKUP(S35, Sheet3!$B$2:$C$142, 2, FALSE)</f>
        <v>9002873</v>
      </c>
      <c r="V35" s="15"/>
      <c r="W35" s="97"/>
      <c r="X35" s="22"/>
      <c r="Y35" s="129" t="e">
        <f>VLOOKUP(W35, Sheet3!$B$2:$C$142, 2, FALSE)</f>
        <v>#N/A</v>
      </c>
      <c r="Z35" s="24" t="s">
        <v>121</v>
      </c>
      <c r="AA35" s="184">
        <v>1.0000000000000001E-5</v>
      </c>
      <c r="AB35" s="129">
        <f>VLOOKUP(Z35, Sheet3!$B$2:$C$142, 2, FALSE)</f>
        <v>9002873</v>
      </c>
      <c r="AC35" s="205" t="s">
        <v>121</v>
      </c>
      <c r="AD35" s="25">
        <v>5.9999999999999995E-4</v>
      </c>
      <c r="AE35" s="129">
        <f>VLOOKUP(AC35, Sheet3!$B$2:$C$142, 2, FALSE)</f>
        <v>9002873</v>
      </c>
    </row>
    <row r="36" spans="2:31" x14ac:dyDescent="0.3">
      <c r="B36" s="15"/>
      <c r="C36" s="31"/>
      <c r="D36" s="32"/>
      <c r="E36" s="175"/>
      <c r="F36" s="33"/>
      <c r="G36" s="32"/>
      <c r="H36" s="175"/>
      <c r="I36" s="33"/>
      <c r="J36" s="32"/>
      <c r="K36" s="188"/>
      <c r="L36" s="15"/>
      <c r="M36" s="31"/>
      <c r="N36" s="32"/>
      <c r="O36" s="129" t="e">
        <f>VLOOKUP(M36, Sheet3!$B$2:$C$142, 2, FALSE)</f>
        <v>#N/A</v>
      </c>
      <c r="P36" s="33"/>
      <c r="Q36" s="175"/>
      <c r="R36" s="129" t="e">
        <f>VLOOKUP(P36, Sheet3!$B$2:$C$142, 2, FALSE)</f>
        <v>#N/A</v>
      </c>
      <c r="S36" s="195"/>
      <c r="T36" s="32"/>
      <c r="U36" s="129" t="e">
        <f>VLOOKUP(S36, Sheet3!$B$2:$C$142, 2, FALSE)</f>
        <v>#N/A</v>
      </c>
      <c r="V36" s="15"/>
      <c r="W36" s="98"/>
      <c r="X36" s="32"/>
      <c r="Y36" s="129" t="e">
        <f>VLOOKUP(W36, Sheet3!$B$2:$C$142, 2, FALSE)</f>
        <v>#N/A</v>
      </c>
      <c r="Z36" s="37" t="s">
        <v>71</v>
      </c>
      <c r="AA36" s="185">
        <v>0.03</v>
      </c>
      <c r="AB36" s="129">
        <f>VLOOKUP(Z36, Sheet3!$B$2:$C$142, 2, FALSE)</f>
        <v>9002958</v>
      </c>
      <c r="AC36" s="202" t="s">
        <v>91</v>
      </c>
      <c r="AD36" s="35">
        <v>0.01</v>
      </c>
      <c r="AE36" s="129">
        <f>VLOOKUP(AC36, Sheet3!$B$2:$C$142, 2, FALSE)</f>
        <v>9002958</v>
      </c>
    </row>
    <row r="37" spans="2:31" x14ac:dyDescent="0.3">
      <c r="B37" s="15"/>
      <c r="C37" s="31"/>
      <c r="D37" s="32"/>
      <c r="E37" s="175"/>
      <c r="F37" s="33"/>
      <c r="G37" s="32"/>
      <c r="H37" s="175"/>
      <c r="I37" s="33"/>
      <c r="J37" s="32"/>
      <c r="K37" s="188"/>
      <c r="L37" s="15"/>
      <c r="M37" s="31"/>
      <c r="N37" s="32"/>
      <c r="O37" s="129" t="e">
        <f>VLOOKUP(M37, Sheet3!$B$2:$C$142, 2, FALSE)</f>
        <v>#N/A</v>
      </c>
      <c r="P37" s="37" t="s">
        <v>91</v>
      </c>
      <c r="Q37" s="185">
        <v>0.05</v>
      </c>
      <c r="R37" s="129">
        <f>VLOOKUP(P37, Sheet3!$B$2:$C$142, 2, FALSE)</f>
        <v>9002958</v>
      </c>
      <c r="S37" s="202" t="s">
        <v>91</v>
      </c>
      <c r="T37" s="35">
        <v>0.05</v>
      </c>
      <c r="U37" s="129">
        <f>VLOOKUP(S37, Sheet3!$B$2:$C$142, 2, FALSE)</f>
        <v>9002958</v>
      </c>
      <c r="V37" s="15"/>
      <c r="W37" s="98"/>
      <c r="X37" s="32"/>
      <c r="Y37" s="129" t="e">
        <f>VLOOKUP(W37, Sheet3!$B$2:$C$142, 2, FALSE)</f>
        <v>#N/A</v>
      </c>
      <c r="Z37" s="37" t="s">
        <v>72</v>
      </c>
      <c r="AA37" s="185">
        <v>0.01</v>
      </c>
      <c r="AB37" s="129">
        <f>VLOOKUP(Z37, Sheet3!$B$2:$C$142, 2, FALSE)</f>
        <v>9002909</v>
      </c>
      <c r="AC37" s="202" t="s">
        <v>72</v>
      </c>
      <c r="AD37" s="35">
        <v>0.01</v>
      </c>
      <c r="AE37" s="129">
        <f>VLOOKUP(AC37, Sheet3!$B$2:$C$142, 2, FALSE)</f>
        <v>9002909</v>
      </c>
    </row>
    <row r="38" spans="2:31" x14ac:dyDescent="0.3">
      <c r="B38" s="15"/>
      <c r="C38" s="31"/>
      <c r="D38" s="32"/>
      <c r="E38" s="175"/>
      <c r="F38" s="33"/>
      <c r="G38" s="32"/>
      <c r="H38" s="175"/>
      <c r="I38" s="33"/>
      <c r="J38" s="32"/>
      <c r="K38" s="188"/>
      <c r="L38" s="15"/>
      <c r="M38" s="31"/>
      <c r="N38" s="32"/>
      <c r="O38" s="129" t="e">
        <f>VLOOKUP(M38, Sheet3!$B$2:$C$142, 2, FALSE)</f>
        <v>#N/A</v>
      </c>
      <c r="P38" s="33"/>
      <c r="Q38" s="175"/>
      <c r="R38" s="129" t="e">
        <f>VLOOKUP(P38, Sheet3!$B$2:$C$142, 2, FALSE)</f>
        <v>#N/A</v>
      </c>
      <c r="S38" s="203" t="s">
        <v>100</v>
      </c>
      <c r="T38" s="89">
        <v>0.05</v>
      </c>
      <c r="U38" s="129">
        <f>VLOOKUP(S38, Sheet3!$B$2:$C$142, 2, FALSE)</f>
        <v>9002909</v>
      </c>
      <c r="V38" s="15"/>
      <c r="W38" s="98"/>
      <c r="X38" s="32"/>
      <c r="Y38" s="129" t="e">
        <f>VLOOKUP(W38, Sheet3!$B$2:$C$142, 2, FALSE)</f>
        <v>#N/A</v>
      </c>
      <c r="Z38" s="33"/>
      <c r="AA38" s="175"/>
      <c r="AB38" s="129" t="e">
        <f>VLOOKUP(Z38, Sheet3!$B$2:$C$142, 2, FALSE)</f>
        <v>#N/A</v>
      </c>
      <c r="AC38" s="195"/>
      <c r="AD38" s="32"/>
      <c r="AE38" s="129" t="e">
        <f>VLOOKUP(AC38, Sheet3!$B$2:$C$142, 2, FALSE)</f>
        <v>#N/A</v>
      </c>
    </row>
    <row r="39" spans="2:31" x14ac:dyDescent="0.3">
      <c r="B39" s="15"/>
      <c r="C39" s="46"/>
      <c r="D39" s="47"/>
      <c r="E39" s="177"/>
      <c r="F39" s="48"/>
      <c r="G39" s="47"/>
      <c r="H39" s="177"/>
      <c r="I39" s="48"/>
      <c r="J39" s="47"/>
      <c r="K39" s="180"/>
      <c r="L39" s="15"/>
      <c r="M39" s="46" t="s">
        <v>229</v>
      </c>
      <c r="N39" s="47">
        <v>1.0000000000000001E-5</v>
      </c>
      <c r="O39" s="129">
        <f>VLOOKUP(M39, Sheet3!$B$2:$C$142, 2, FALSE)</f>
        <v>9002945</v>
      </c>
      <c r="P39" s="48" t="s">
        <v>229</v>
      </c>
      <c r="Q39" s="177">
        <v>1E-4</v>
      </c>
      <c r="R39" s="129">
        <f>VLOOKUP(P39, Sheet3!$B$2:$C$142, 2, FALSE)</f>
        <v>9002945</v>
      </c>
      <c r="S39" s="196" t="s">
        <v>229</v>
      </c>
      <c r="T39" s="47">
        <v>1E-3</v>
      </c>
      <c r="U39" s="129">
        <f>VLOOKUP(S39, Sheet3!$B$2:$C$142, 2, FALSE)</f>
        <v>9002945</v>
      </c>
      <c r="V39" s="15"/>
      <c r="W39" s="99" t="s">
        <v>229</v>
      </c>
      <c r="X39" s="47">
        <v>1.0000000000000001E-5</v>
      </c>
      <c r="Y39" s="129">
        <f>VLOOKUP(W39, Sheet3!$B$2:$C$142, 2, FALSE)</f>
        <v>9002945</v>
      </c>
      <c r="Z39" s="48" t="s">
        <v>229</v>
      </c>
      <c r="AA39" s="177">
        <v>1E-4</v>
      </c>
      <c r="AB39" s="129">
        <f>VLOOKUP(Z39, Sheet3!$B$2:$C$142, 2, FALSE)</f>
        <v>9002945</v>
      </c>
      <c r="AC39" s="196" t="s">
        <v>229</v>
      </c>
      <c r="AD39" s="47">
        <v>1E-3</v>
      </c>
      <c r="AE39" s="129">
        <f>VLOOKUP(AC39, Sheet3!$B$2:$C$142, 2, FALSE)</f>
        <v>9002945</v>
      </c>
    </row>
    <row r="40" spans="2:31" x14ac:dyDescent="0.3">
      <c r="B40" s="15"/>
      <c r="C40" s="46"/>
      <c r="D40" s="47"/>
      <c r="E40" s="177"/>
      <c r="F40" s="48"/>
      <c r="G40" s="47"/>
      <c r="H40" s="177"/>
      <c r="I40" s="48"/>
      <c r="J40" s="47"/>
      <c r="K40" s="180"/>
      <c r="L40" s="15"/>
      <c r="M40" s="46" t="s">
        <v>231</v>
      </c>
      <c r="N40" s="47">
        <v>1.0000000000000001E-5</v>
      </c>
      <c r="O40" s="129">
        <f>VLOOKUP(M40, Sheet3!$B$2:$C$142, 2, FALSE)</f>
        <v>9002944</v>
      </c>
      <c r="P40" s="48" t="s">
        <v>231</v>
      </c>
      <c r="Q40" s="177">
        <v>1E-4</v>
      </c>
      <c r="R40" s="129">
        <f>VLOOKUP(P40, Sheet3!$B$2:$C$142, 2, FALSE)</f>
        <v>9002944</v>
      </c>
      <c r="S40" s="196" t="s">
        <v>231</v>
      </c>
      <c r="T40" s="47">
        <v>1E-3</v>
      </c>
      <c r="U40" s="129">
        <f>VLOOKUP(S40, Sheet3!$B$2:$C$142, 2, FALSE)</f>
        <v>9002944</v>
      </c>
      <c r="V40" s="15"/>
      <c r="W40" s="99" t="s">
        <v>231</v>
      </c>
      <c r="X40" s="47">
        <v>1.0000000000000001E-5</v>
      </c>
      <c r="Y40" s="129">
        <f>VLOOKUP(W40, Sheet3!$B$2:$C$142, 2, FALSE)</f>
        <v>9002944</v>
      </c>
      <c r="Z40" s="48" t="s">
        <v>231</v>
      </c>
      <c r="AA40" s="177">
        <v>1E-4</v>
      </c>
      <c r="AB40" s="129">
        <f>VLOOKUP(Z40, Sheet3!$B$2:$C$142, 2, FALSE)</f>
        <v>9002944</v>
      </c>
      <c r="AC40" s="196" t="s">
        <v>231</v>
      </c>
      <c r="AD40" s="47">
        <v>1E-3</v>
      </c>
      <c r="AE40" s="129">
        <f>VLOOKUP(AC40, Sheet3!$B$2:$C$142, 2, FALSE)</f>
        <v>9002944</v>
      </c>
    </row>
    <row r="41" spans="2:31" x14ac:dyDescent="0.3">
      <c r="B41" s="15"/>
      <c r="C41" s="46"/>
      <c r="D41" s="47"/>
      <c r="E41" s="177"/>
      <c r="F41" s="48"/>
      <c r="G41" s="47"/>
      <c r="H41" s="177"/>
      <c r="I41" s="48"/>
      <c r="J41" s="47"/>
      <c r="K41" s="180"/>
      <c r="L41" s="15"/>
      <c r="M41" s="46"/>
      <c r="N41" s="47"/>
      <c r="O41" s="129" t="e">
        <f>VLOOKUP(M41, Sheet3!$B$2:$C$142, 2, FALSE)</f>
        <v>#N/A</v>
      </c>
      <c r="P41" s="48"/>
      <c r="Q41" s="177"/>
      <c r="R41" s="129" t="e">
        <f>VLOOKUP(P41, Sheet3!$B$2:$C$142, 2, FALSE)</f>
        <v>#N/A</v>
      </c>
      <c r="S41" s="196"/>
      <c r="T41" s="47"/>
      <c r="U41" s="129" t="e">
        <f>VLOOKUP(S41, Sheet3!$B$2:$C$142, 2, FALSE)</f>
        <v>#N/A</v>
      </c>
      <c r="V41" s="15"/>
      <c r="W41" s="99" t="s">
        <v>236</v>
      </c>
      <c r="X41" s="47">
        <v>1.0000000000000001E-5</v>
      </c>
      <c r="Y41" s="129">
        <f>VLOOKUP(W41, Sheet3!$B$2:$C$142, 2, FALSE)</f>
        <v>9002942</v>
      </c>
      <c r="Z41" s="48" t="s">
        <v>236</v>
      </c>
      <c r="AA41" s="177">
        <v>1E-4</v>
      </c>
      <c r="AB41" s="129">
        <f>VLOOKUP(Z41, Sheet3!$B$2:$C$142, 2, FALSE)</f>
        <v>9002942</v>
      </c>
      <c r="AC41" s="196" t="s">
        <v>236</v>
      </c>
      <c r="AD41" s="47">
        <v>1E-3</v>
      </c>
      <c r="AE41" s="129">
        <f>VLOOKUP(AC41, Sheet3!$B$2:$C$142, 2, FALSE)</f>
        <v>9002942</v>
      </c>
    </row>
    <row r="42" spans="2:31" x14ac:dyDescent="0.3">
      <c r="B42" s="15"/>
      <c r="C42" s="46"/>
      <c r="D42" s="47"/>
      <c r="E42" s="177"/>
      <c r="F42" s="48"/>
      <c r="G42" s="47"/>
      <c r="H42" s="177"/>
      <c r="I42" s="48"/>
      <c r="J42" s="47"/>
      <c r="K42" s="180"/>
      <c r="L42" s="15"/>
      <c r="M42" s="46"/>
      <c r="N42" s="47"/>
      <c r="O42" s="129" t="e">
        <f>VLOOKUP(M42, Sheet3!$B$2:$C$142, 2, FALSE)</f>
        <v>#N/A</v>
      </c>
      <c r="P42" s="48"/>
      <c r="Q42" s="177"/>
      <c r="R42" s="129" t="e">
        <f>VLOOKUP(P42, Sheet3!$B$2:$C$142, 2, FALSE)</f>
        <v>#N/A</v>
      </c>
      <c r="S42" s="196"/>
      <c r="T42" s="47"/>
      <c r="U42" s="129" t="e">
        <f>VLOOKUP(S42, Sheet3!$B$2:$C$142, 2, FALSE)</f>
        <v>#N/A</v>
      </c>
      <c r="V42" s="15"/>
      <c r="W42" s="99" t="s">
        <v>237</v>
      </c>
      <c r="X42" s="47">
        <v>1.0000000000000001E-5</v>
      </c>
      <c r="Y42" s="129">
        <f>VLOOKUP(W42, Sheet3!$B$2:$C$142, 2, FALSE)</f>
        <v>9002943</v>
      </c>
      <c r="Z42" s="48" t="s">
        <v>237</v>
      </c>
      <c r="AA42" s="177">
        <v>1E-4</v>
      </c>
      <c r="AB42" s="129">
        <f>VLOOKUP(Z42, Sheet3!$B$2:$C$142, 2, FALSE)</f>
        <v>9002943</v>
      </c>
      <c r="AC42" s="196" t="s">
        <v>237</v>
      </c>
      <c r="AD42" s="47">
        <v>1E-3</v>
      </c>
      <c r="AE42" s="129">
        <f>VLOOKUP(AC42, Sheet3!$B$2:$C$142, 2, FALSE)</f>
        <v>9002943</v>
      </c>
    </row>
    <row r="43" spans="2:31" x14ac:dyDescent="0.3">
      <c r="B43" s="15"/>
      <c r="C43" s="60"/>
      <c r="D43" s="61"/>
      <c r="E43" s="181"/>
      <c r="F43" s="62"/>
      <c r="G43" s="61"/>
      <c r="H43" s="181"/>
      <c r="I43" s="62"/>
      <c r="J43" s="61"/>
      <c r="K43" s="159"/>
      <c r="L43" s="15"/>
      <c r="M43" s="60"/>
      <c r="N43" s="61"/>
      <c r="O43" s="129" t="e">
        <f>VLOOKUP(M43, Sheet3!$B$2:$C$142, 2, FALSE)</f>
        <v>#N/A</v>
      </c>
      <c r="P43" s="62" t="s">
        <v>118</v>
      </c>
      <c r="Q43" s="181">
        <v>1.0000000000000001E-5</v>
      </c>
      <c r="R43" s="129">
        <f>VLOOKUP(P43, Sheet3!$B$2:$C$142, 2, FALSE)</f>
        <v>9002982</v>
      </c>
      <c r="S43" s="206" t="s">
        <v>127</v>
      </c>
      <c r="T43" s="61">
        <v>5.0000000000000002E-5</v>
      </c>
      <c r="U43" s="129">
        <f>VLOOKUP(S43, Sheet3!$B$2:$C$142, 2, FALSE)</f>
        <v>9002981</v>
      </c>
      <c r="V43" s="15"/>
      <c r="W43" s="101"/>
      <c r="X43" s="61"/>
      <c r="Y43" s="129" t="e">
        <f>VLOOKUP(W43, Sheet3!$B$2:$C$142, 2, FALSE)</f>
        <v>#N/A</v>
      </c>
      <c r="Z43" s="62"/>
      <c r="AA43" s="181"/>
      <c r="AB43" s="129" t="e">
        <f>VLOOKUP(Z43, Sheet3!$B$2:$C$142, 2, FALSE)</f>
        <v>#N/A</v>
      </c>
      <c r="AC43" s="206"/>
      <c r="AD43" s="61"/>
      <c r="AE43" s="129" t="e">
        <f>VLOOKUP(AC43, Sheet3!$B$2:$C$142, 2, FALSE)</f>
        <v>#N/A</v>
      </c>
    </row>
    <row r="44" spans="2:31" x14ac:dyDescent="0.3">
      <c r="B44" s="15"/>
      <c r="C44" s="60"/>
      <c r="D44" s="61"/>
      <c r="E44" s="181"/>
      <c r="F44" s="62"/>
      <c r="G44" s="61"/>
      <c r="H44" s="181"/>
      <c r="I44" s="62"/>
      <c r="J44" s="61"/>
      <c r="K44" s="159"/>
      <c r="L44" s="15"/>
      <c r="M44" s="60"/>
      <c r="N44" s="61"/>
      <c r="O44" s="129" t="e">
        <f>VLOOKUP(M44, Sheet3!$B$2:$C$142, 2, FALSE)</f>
        <v>#N/A</v>
      </c>
      <c r="P44" s="62" t="s">
        <v>122</v>
      </c>
      <c r="Q44" s="181">
        <v>1.0000000000000001E-5</v>
      </c>
      <c r="R44" s="129">
        <f>VLOOKUP(P44, Sheet3!$B$2:$C$142, 2, FALSE)</f>
        <v>9002894</v>
      </c>
      <c r="S44" s="206" t="s">
        <v>122</v>
      </c>
      <c r="T44" s="61">
        <v>5.0000000000000002E-5</v>
      </c>
      <c r="U44" s="129">
        <f>VLOOKUP(S44, Sheet3!$B$2:$C$142, 2, FALSE)</f>
        <v>9002894</v>
      </c>
      <c r="V44" s="15"/>
      <c r="W44" s="101"/>
      <c r="X44" s="61"/>
      <c r="Y44" s="129" t="e">
        <f>VLOOKUP(W44, Sheet3!$B$2:$C$142, 2, FALSE)</f>
        <v>#N/A</v>
      </c>
      <c r="Z44" s="62"/>
      <c r="AA44" s="181"/>
      <c r="AB44" s="129" t="e">
        <f>VLOOKUP(Z44, Sheet3!$B$2:$C$142, 2, FALSE)</f>
        <v>#N/A</v>
      </c>
      <c r="AC44" s="206"/>
      <c r="AD44" s="61"/>
      <c r="AE44" s="129" t="e">
        <f>VLOOKUP(AC44, Sheet3!$B$2:$C$142, 2, FALSE)</f>
        <v>#N/A</v>
      </c>
    </row>
    <row r="45" spans="2:31" ht="12.75" thickBot="1" x14ac:dyDescent="0.35">
      <c r="B45" s="15"/>
      <c r="C45" s="60"/>
      <c r="D45" s="61"/>
      <c r="E45" s="181"/>
      <c r="F45" s="62"/>
      <c r="G45" s="61"/>
      <c r="H45" s="181"/>
      <c r="I45" s="62"/>
      <c r="J45" s="61"/>
      <c r="K45" s="159"/>
      <c r="L45" s="15"/>
      <c r="M45" s="60"/>
      <c r="N45" s="61"/>
      <c r="O45" s="129" t="e">
        <f>VLOOKUP(M45, Sheet3!$B$2:$C$142, 2, FALSE)</f>
        <v>#N/A</v>
      </c>
      <c r="P45" s="62"/>
      <c r="Q45" s="181"/>
      <c r="R45" s="129" t="e">
        <f>VLOOKUP(P45, Sheet3!$B$2:$C$142, 2, FALSE)</f>
        <v>#N/A</v>
      </c>
      <c r="S45" s="206"/>
      <c r="T45" s="61"/>
      <c r="U45" s="129" t="e">
        <f>VLOOKUP(S45, Sheet3!$B$2:$C$142, 2, FALSE)</f>
        <v>#N/A</v>
      </c>
      <c r="V45" s="15"/>
      <c r="W45" s="101"/>
      <c r="X45" s="61"/>
      <c r="Y45" s="129" t="e">
        <f>VLOOKUP(W45, Sheet3!$B$2:$C$142, 2, FALSE)</f>
        <v>#N/A</v>
      </c>
      <c r="Z45" s="62" t="s">
        <v>116</v>
      </c>
      <c r="AA45" s="181">
        <v>4.0000000000000003E-5</v>
      </c>
      <c r="AB45" s="129">
        <f>VLOOKUP(Z45, Sheet3!$B$2:$C$142, 2, FALSE)</f>
        <v>9002874</v>
      </c>
      <c r="AC45" s="206" t="s">
        <v>116</v>
      </c>
      <c r="AD45" s="61">
        <v>2.0000000000000001E-4</v>
      </c>
      <c r="AE45" s="129">
        <f>VLOOKUP(AC45, Sheet3!$B$2:$C$142, 2, FALSE)</f>
        <v>9002874</v>
      </c>
    </row>
    <row r="46" spans="2:31" x14ac:dyDescent="0.3">
      <c r="B46" s="115"/>
      <c r="C46" s="18" t="s">
        <v>26</v>
      </c>
      <c r="D46" s="19">
        <v>0.06</v>
      </c>
      <c r="E46" s="129">
        <f>VLOOKUP(C46, Sheet3!$B$2:$C$142, 2, FALSE)</f>
        <v>9002876</v>
      </c>
      <c r="F46" s="20" t="s">
        <v>26</v>
      </c>
      <c r="G46" s="19">
        <v>0.08</v>
      </c>
      <c r="H46" s="129">
        <f>VLOOKUP(F46, Sheet3!$B$2:$C$142, 2, FALSE)</f>
        <v>9002876</v>
      </c>
      <c r="I46" s="20" t="s">
        <v>26</v>
      </c>
      <c r="J46" s="85">
        <v>0.1</v>
      </c>
      <c r="K46" s="129">
        <f>VLOOKUP(I46, Sheet3!$B$2:$C$142, 2, FALSE)</f>
        <v>9002876</v>
      </c>
      <c r="L46" s="115"/>
      <c r="M46" s="18" t="s">
        <v>26</v>
      </c>
      <c r="N46" s="19">
        <v>0.08</v>
      </c>
      <c r="O46" s="129">
        <f>VLOOKUP(M46, Sheet3!$B$2:$C$142, 2, FALSE)</f>
        <v>9002876</v>
      </c>
      <c r="P46" s="20" t="s">
        <v>26</v>
      </c>
      <c r="Q46" s="129">
        <v>0.1</v>
      </c>
      <c r="R46" s="129">
        <f>VLOOKUP(P46, Sheet3!$B$2:$C$142, 2, FALSE)</f>
        <v>9002876</v>
      </c>
      <c r="S46" s="193" t="s">
        <v>26</v>
      </c>
      <c r="T46" s="85">
        <v>0.12</v>
      </c>
      <c r="U46" s="129">
        <f>VLOOKUP(S46, Sheet3!$B$2:$C$142, 2, FALSE)</f>
        <v>9002876</v>
      </c>
      <c r="V46" s="115"/>
      <c r="W46" s="96" t="s">
        <v>26</v>
      </c>
      <c r="X46" s="19">
        <v>0.1</v>
      </c>
      <c r="Y46" s="129">
        <f>VLOOKUP(W46, Sheet3!$B$2:$C$142, 2, FALSE)</f>
        <v>9002876</v>
      </c>
      <c r="Z46" s="20" t="s">
        <v>26</v>
      </c>
      <c r="AA46" s="129">
        <v>0.12</v>
      </c>
      <c r="AB46" s="129">
        <f>VLOOKUP(Z46, Sheet3!$B$2:$C$142, 2, FALSE)</f>
        <v>9002876</v>
      </c>
      <c r="AC46" s="193" t="s">
        <v>26</v>
      </c>
      <c r="AD46" s="85">
        <v>0.14000000000000001</v>
      </c>
      <c r="AE46" s="129">
        <f>VLOOKUP(AC46, Sheet3!$B$2:$C$142, 2, FALSE)</f>
        <v>9002876</v>
      </c>
    </row>
    <row r="47" spans="2:31" x14ac:dyDescent="0.3">
      <c r="B47" s="116"/>
      <c r="C47" s="21" t="s">
        <v>25</v>
      </c>
      <c r="D47" s="22">
        <v>0.06</v>
      </c>
      <c r="E47" s="129">
        <f>VLOOKUP(C47, Sheet3!$B$2:$C$142, 2, FALSE)</f>
        <v>9002875</v>
      </c>
      <c r="F47" s="23" t="s">
        <v>25</v>
      </c>
      <c r="G47" s="22">
        <v>0.08</v>
      </c>
      <c r="H47" s="129">
        <f>VLOOKUP(F47, Sheet3!$B$2:$C$142, 2, FALSE)</f>
        <v>9002875</v>
      </c>
      <c r="I47" s="23" t="s">
        <v>25</v>
      </c>
      <c r="J47" s="22">
        <v>0.1</v>
      </c>
      <c r="K47" s="129">
        <f>VLOOKUP(I47, Sheet3!$B$2:$C$142, 2, FALSE)</f>
        <v>9002875</v>
      </c>
      <c r="L47" s="116"/>
      <c r="M47" s="21" t="s">
        <v>25</v>
      </c>
      <c r="N47" s="22">
        <v>0.08</v>
      </c>
      <c r="O47" s="129">
        <f>VLOOKUP(M47, Sheet3!$B$2:$C$142, 2, FALSE)</f>
        <v>9002875</v>
      </c>
      <c r="P47" s="23" t="s">
        <v>25</v>
      </c>
      <c r="Q47" s="174">
        <v>0.1</v>
      </c>
      <c r="R47" s="129">
        <f>VLOOKUP(P47, Sheet3!$B$2:$C$142, 2, FALSE)</f>
        <v>9002875</v>
      </c>
      <c r="S47" s="194" t="s">
        <v>25</v>
      </c>
      <c r="T47" s="22">
        <v>0.12</v>
      </c>
      <c r="U47" s="129">
        <f>VLOOKUP(S47, Sheet3!$B$2:$C$142, 2, FALSE)</f>
        <v>9002875</v>
      </c>
      <c r="V47" s="116"/>
      <c r="W47" s="97" t="s">
        <v>25</v>
      </c>
      <c r="X47" s="22">
        <v>0.1</v>
      </c>
      <c r="Y47" s="129">
        <f>VLOOKUP(W47, Sheet3!$B$2:$C$142, 2, FALSE)</f>
        <v>9002875</v>
      </c>
      <c r="Z47" s="23" t="s">
        <v>25</v>
      </c>
      <c r="AA47" s="174">
        <v>0.12</v>
      </c>
      <c r="AB47" s="129">
        <f>VLOOKUP(Z47, Sheet3!$B$2:$C$142, 2, FALSE)</f>
        <v>9002875</v>
      </c>
      <c r="AC47" s="194" t="s">
        <v>25</v>
      </c>
      <c r="AD47" s="22">
        <v>0.14000000000000001</v>
      </c>
      <c r="AE47" s="129">
        <f>VLOOKUP(AC47, Sheet3!$B$2:$C$142, 2, FALSE)</f>
        <v>9002875</v>
      </c>
    </row>
    <row r="48" spans="2:31" x14ac:dyDescent="0.3">
      <c r="B48" s="116"/>
      <c r="C48" s="31" t="s">
        <v>38</v>
      </c>
      <c r="D48" s="32">
        <v>0.11</v>
      </c>
      <c r="E48" s="129">
        <f>VLOOKUP(C48, Sheet3!$B$2:$C$142, 2, FALSE)</f>
        <v>9002862</v>
      </c>
      <c r="F48" s="33" t="s">
        <v>8</v>
      </c>
      <c r="G48" s="32">
        <v>0.05</v>
      </c>
      <c r="H48" s="129">
        <f>VLOOKUP(F48, Sheet3!$B$2:$C$142, 2, FALSE)</f>
        <v>9002863</v>
      </c>
      <c r="I48" s="33" t="s">
        <v>9</v>
      </c>
      <c r="J48" s="32">
        <v>0.04</v>
      </c>
      <c r="K48" s="129">
        <f>VLOOKUP(I48, Sheet3!$B$2:$C$142, 2, FALSE)</f>
        <v>9002845</v>
      </c>
      <c r="L48" s="116"/>
      <c r="M48" s="31" t="s">
        <v>7</v>
      </c>
      <c r="N48" s="32">
        <v>0.1</v>
      </c>
      <c r="O48" s="129">
        <f>VLOOKUP(M48, Sheet3!$B$2:$C$142, 2, FALSE)</f>
        <v>9002843</v>
      </c>
      <c r="P48" s="33" t="s">
        <v>9</v>
      </c>
      <c r="Q48" s="175">
        <v>0.06</v>
      </c>
      <c r="R48" s="129">
        <f>VLOOKUP(P48, Sheet3!$B$2:$C$142, 2, FALSE)</f>
        <v>9002845</v>
      </c>
      <c r="S48" s="195" t="s">
        <v>85</v>
      </c>
      <c r="T48" s="32">
        <v>0.04</v>
      </c>
      <c r="U48" s="129">
        <f>VLOOKUP(S48, Sheet3!$B$2:$C$142, 2, FALSE)</f>
        <v>9002854</v>
      </c>
      <c r="V48" s="116"/>
      <c r="W48" s="98" t="s">
        <v>41</v>
      </c>
      <c r="X48" s="32">
        <v>0.1</v>
      </c>
      <c r="Y48" s="129">
        <f>VLOOKUP(W48, Sheet3!$B$2:$C$142, 2, FALSE)</f>
        <v>9002853</v>
      </c>
      <c r="Z48" s="33" t="s">
        <v>85</v>
      </c>
      <c r="AA48" s="175">
        <v>0.1</v>
      </c>
      <c r="AB48" s="129">
        <f>VLOOKUP(Z48, Sheet3!$B$2:$C$142, 2, FALSE)</f>
        <v>9002854</v>
      </c>
      <c r="AC48" s="195" t="s">
        <v>10</v>
      </c>
      <c r="AD48" s="32">
        <v>0.15</v>
      </c>
      <c r="AE48" s="129">
        <f>VLOOKUP(AC48, Sheet3!$B$2:$C$142, 2, FALSE)</f>
        <v>9002864</v>
      </c>
    </row>
    <row r="49" spans="2:31" x14ac:dyDescent="0.3">
      <c r="B49" s="116"/>
      <c r="C49" s="31" t="s">
        <v>39</v>
      </c>
      <c r="D49" s="32">
        <v>0.12</v>
      </c>
      <c r="E49" s="129">
        <f>VLOOKUP(C49, Sheet3!$B$2:$C$142, 2, FALSE)</f>
        <v>9002869</v>
      </c>
      <c r="F49" s="33" t="s">
        <v>46</v>
      </c>
      <c r="G49" s="32">
        <v>0.05</v>
      </c>
      <c r="H49" s="129">
        <f>VLOOKUP(F49, Sheet3!$B$2:$C$142, 2, FALSE)</f>
        <v>9002865</v>
      </c>
      <c r="I49" s="33" t="s">
        <v>52</v>
      </c>
      <c r="J49" s="32">
        <v>0.03</v>
      </c>
      <c r="K49" s="129">
        <f>VLOOKUP(I49, Sheet3!$B$2:$C$142, 2, FALSE)</f>
        <v>9002849</v>
      </c>
      <c r="L49" s="116"/>
      <c r="M49" s="31" t="s">
        <v>40</v>
      </c>
      <c r="N49" s="32">
        <v>0.1</v>
      </c>
      <c r="O49" s="129">
        <f>VLOOKUP(M49, Sheet3!$B$2:$C$142, 2, FALSE)</f>
        <v>9002848</v>
      </c>
      <c r="P49" s="33" t="s">
        <v>59</v>
      </c>
      <c r="Q49" s="175">
        <v>0.05</v>
      </c>
      <c r="R49" s="129">
        <f>VLOOKUP(P49, Sheet3!$B$2:$C$142, 2, FALSE)</f>
        <v>9002846</v>
      </c>
      <c r="S49" s="195" t="s">
        <v>53</v>
      </c>
      <c r="T49" s="32">
        <v>0.03</v>
      </c>
      <c r="U49" s="129">
        <f>VLOOKUP(S49, Sheet3!$B$2:$C$142, 2, FALSE)</f>
        <v>9002859</v>
      </c>
      <c r="V49" s="116"/>
      <c r="W49" s="98" t="s">
        <v>43</v>
      </c>
      <c r="X49" s="32">
        <v>0.1</v>
      </c>
      <c r="Y49" s="129">
        <f>VLOOKUP(W49, Sheet3!$B$2:$C$142, 2, FALSE)</f>
        <v>9002858</v>
      </c>
      <c r="Z49" s="33" t="s">
        <v>86</v>
      </c>
      <c r="AA49" s="175">
        <v>0.08</v>
      </c>
      <c r="AB49" s="129">
        <f>VLOOKUP(Z49, Sheet3!$B$2:$C$142, 2, FALSE)</f>
        <v>9002856</v>
      </c>
      <c r="AC49" s="195"/>
      <c r="AD49" s="32"/>
      <c r="AE49" s="129" t="e">
        <f>VLOOKUP(AC49, Sheet3!$B$2:$C$142, 2, FALSE)</f>
        <v>#N/A</v>
      </c>
    </row>
    <row r="50" spans="2:31" x14ac:dyDescent="0.3">
      <c r="B50" s="116"/>
      <c r="C50" s="31" t="s">
        <v>6</v>
      </c>
      <c r="D50" s="32">
        <v>0.1</v>
      </c>
      <c r="E50" s="129">
        <f>VLOOKUP(C50, Sheet3!$B$2:$C$142, 2, FALSE)</f>
        <v>9002843</v>
      </c>
      <c r="F50" s="33" t="s">
        <v>47</v>
      </c>
      <c r="G50" s="32">
        <v>0.05</v>
      </c>
      <c r="H50" s="129">
        <f>VLOOKUP(F50, Sheet3!$B$2:$C$142, 2, FALSE)</f>
        <v>9002867</v>
      </c>
      <c r="I50" s="33" t="s">
        <v>53</v>
      </c>
      <c r="J50" s="32">
        <v>0.03</v>
      </c>
      <c r="K50" s="129">
        <f>VLOOKUP(I50, Sheet3!$B$2:$C$142, 2, FALSE)</f>
        <v>9002859</v>
      </c>
      <c r="L50" s="116"/>
      <c r="M50" s="31" t="s">
        <v>41</v>
      </c>
      <c r="N50" s="32">
        <v>0.09</v>
      </c>
      <c r="O50" s="129">
        <f>VLOOKUP(M50, Sheet3!$B$2:$C$142, 2, FALSE)</f>
        <v>9002853</v>
      </c>
      <c r="P50" s="33" t="s">
        <v>92</v>
      </c>
      <c r="Q50" s="175">
        <v>0.04</v>
      </c>
      <c r="R50" s="129">
        <f>VLOOKUP(P50, Sheet3!$B$2:$C$142, 2, FALSE)</f>
        <v>9002847</v>
      </c>
      <c r="S50" s="195" t="s">
        <v>10</v>
      </c>
      <c r="T50" s="32">
        <v>0.03</v>
      </c>
      <c r="U50" s="129">
        <f>VLOOKUP(S50, Sheet3!$B$2:$C$142, 2, FALSE)</f>
        <v>9002864</v>
      </c>
      <c r="V50" s="116"/>
      <c r="W50" s="98" t="s">
        <v>44</v>
      </c>
      <c r="X50" s="32">
        <v>0.09</v>
      </c>
      <c r="Y50" s="129">
        <f>VLOOKUP(W50, Sheet3!$B$2:$C$142, 2, FALSE)</f>
        <v>9002860</v>
      </c>
      <c r="Z50" s="33" t="s">
        <v>10</v>
      </c>
      <c r="AA50" s="175">
        <v>7.0000000000000007E-2</v>
      </c>
      <c r="AB50" s="129">
        <f>VLOOKUP(Z50, Sheet3!$B$2:$C$142, 2, FALSE)</f>
        <v>9002864</v>
      </c>
      <c r="AC50" s="195"/>
      <c r="AD50" s="32"/>
      <c r="AE50" s="129" t="e">
        <f>VLOOKUP(AC50, Sheet3!$B$2:$C$142, 2, FALSE)</f>
        <v>#N/A</v>
      </c>
    </row>
    <row r="51" spans="2:31" x14ac:dyDescent="0.3">
      <c r="B51" s="116"/>
      <c r="C51" s="31" t="s">
        <v>40</v>
      </c>
      <c r="D51" s="32">
        <v>0.08</v>
      </c>
      <c r="E51" s="129">
        <f>VLOOKUP(C51, Sheet3!$B$2:$C$142, 2, FALSE)</f>
        <v>9002848</v>
      </c>
      <c r="F51" s="33" t="s">
        <v>48</v>
      </c>
      <c r="G51" s="32">
        <v>0.04</v>
      </c>
      <c r="H51" s="129">
        <f>VLOOKUP(F51, Sheet3!$B$2:$C$142, 2, FALSE)</f>
        <v>9002870</v>
      </c>
      <c r="I51" s="49" t="s">
        <v>12</v>
      </c>
      <c r="J51" s="50">
        <v>0.02</v>
      </c>
      <c r="K51" s="129">
        <f>VLOOKUP(I51, Sheet3!$B$2:$C$142, 2, FALSE)</f>
        <v>9002913</v>
      </c>
      <c r="L51" s="116"/>
      <c r="M51" s="31" t="s">
        <v>43</v>
      </c>
      <c r="N51" s="32">
        <v>0.09</v>
      </c>
      <c r="O51" s="129">
        <f>VLOOKUP(M51, Sheet3!$B$2:$C$142, 2, FALSE)</f>
        <v>9002858</v>
      </c>
      <c r="P51" s="33" t="s">
        <v>60</v>
      </c>
      <c r="Q51" s="175">
        <v>0.04</v>
      </c>
      <c r="R51" s="129">
        <f>VLOOKUP(P51, Sheet3!$B$2:$C$142, 2, FALSE)</f>
        <v>9002851</v>
      </c>
      <c r="S51" s="195"/>
      <c r="T51" s="32"/>
      <c r="U51" s="129" t="e">
        <f>VLOOKUP(S51, Sheet3!$B$2:$C$142, 2, FALSE)</f>
        <v>#N/A</v>
      </c>
      <c r="V51" s="116"/>
      <c r="W51" s="98" t="s">
        <v>8</v>
      </c>
      <c r="X51" s="32">
        <v>0.09</v>
      </c>
      <c r="Y51" s="129">
        <f>VLOOKUP(W51, Sheet3!$B$2:$C$142, 2, FALSE)</f>
        <v>9002863</v>
      </c>
      <c r="Z51" s="33"/>
      <c r="AA51" s="175"/>
      <c r="AB51" s="129" t="e">
        <f>VLOOKUP(Z51, Sheet3!$B$2:$C$142, 2, FALSE)</f>
        <v>#N/A</v>
      </c>
      <c r="AC51" s="195"/>
      <c r="AD51" s="32"/>
      <c r="AE51" s="129" t="e">
        <f>VLOOKUP(AC51, Sheet3!$B$2:$C$142, 2, FALSE)</f>
        <v>#N/A</v>
      </c>
    </row>
    <row r="52" spans="2:31" x14ac:dyDescent="0.3">
      <c r="B52" s="116"/>
      <c r="C52" s="31" t="s">
        <v>41</v>
      </c>
      <c r="D52" s="32">
        <v>0.06</v>
      </c>
      <c r="E52" s="129">
        <f>VLOOKUP(C52, Sheet3!$B$2:$C$142, 2, FALSE)</f>
        <v>9002853</v>
      </c>
      <c r="F52" s="33" t="s">
        <v>49</v>
      </c>
      <c r="G52" s="32">
        <v>0.03</v>
      </c>
      <c r="H52" s="129">
        <f>VLOOKUP(F52, Sheet3!$B$2:$C$142, 2, FALSE)</f>
        <v>9002871</v>
      </c>
      <c r="I52" s="53" t="s">
        <v>64</v>
      </c>
      <c r="J52" s="90">
        <v>0.02</v>
      </c>
      <c r="K52" s="129">
        <f>VLOOKUP(I52, Sheet3!$B$2:$C$142, 2, FALSE)</f>
        <v>9002916</v>
      </c>
      <c r="L52" s="116"/>
      <c r="M52" s="31" t="s">
        <v>44</v>
      </c>
      <c r="N52" s="32">
        <v>0.06</v>
      </c>
      <c r="O52" s="129">
        <f>VLOOKUP(M52, Sheet3!$B$2:$C$142, 2, FALSE)</f>
        <v>9002860</v>
      </c>
      <c r="P52" s="33" t="s">
        <v>61</v>
      </c>
      <c r="Q52" s="175">
        <v>0.03</v>
      </c>
      <c r="R52" s="129">
        <f>VLOOKUP(P52, Sheet3!$B$2:$C$142, 2, FALSE)</f>
        <v>9002852</v>
      </c>
      <c r="S52" s="195"/>
      <c r="T52" s="32"/>
      <c r="U52" s="129" t="e">
        <f>VLOOKUP(S52, Sheet3!$B$2:$C$142, 2, FALSE)</f>
        <v>#N/A</v>
      </c>
      <c r="V52" s="116"/>
      <c r="W52" s="98" t="s">
        <v>48</v>
      </c>
      <c r="X52" s="32">
        <v>0.06</v>
      </c>
      <c r="Y52" s="129">
        <f>VLOOKUP(W52, Sheet3!$B$2:$C$142, 2, FALSE)</f>
        <v>9002870</v>
      </c>
      <c r="Z52" s="33"/>
      <c r="AA52" s="175"/>
      <c r="AB52" s="129" t="e">
        <f>VLOOKUP(Z52, Sheet3!$B$2:$C$142, 2, FALSE)</f>
        <v>#N/A</v>
      </c>
      <c r="AC52" s="195"/>
      <c r="AD52" s="32"/>
      <c r="AE52" s="129" t="e">
        <f>VLOOKUP(AC52, Sheet3!$B$2:$C$142, 2, FALSE)</f>
        <v>#N/A</v>
      </c>
    </row>
    <row r="53" spans="2:31" x14ac:dyDescent="0.3">
      <c r="B53" s="116"/>
      <c r="C53" s="31" t="s">
        <v>42</v>
      </c>
      <c r="D53" s="32">
        <v>0.04</v>
      </c>
      <c r="E53" s="129">
        <f>VLOOKUP(C53, Sheet3!$B$2:$C$142, 2, FALSE)</f>
        <v>9002855</v>
      </c>
      <c r="F53" s="33" t="s">
        <v>9</v>
      </c>
      <c r="G53" s="32">
        <v>0.03</v>
      </c>
      <c r="H53" s="129">
        <f>VLOOKUP(F53, Sheet3!$B$2:$C$142, 2, FALSE)</f>
        <v>9002845</v>
      </c>
      <c r="I53" s="40" t="s">
        <v>109</v>
      </c>
      <c r="J53" s="39">
        <v>0.02</v>
      </c>
      <c r="K53" s="129">
        <f>VLOOKUP(I53, Sheet3!$B$2:$C$142, 2, FALSE)</f>
        <v>9002922</v>
      </c>
      <c r="L53" s="116"/>
      <c r="M53" s="31" t="s">
        <v>8</v>
      </c>
      <c r="N53" s="32">
        <v>0.06</v>
      </c>
      <c r="O53" s="129">
        <f>VLOOKUP(M53, Sheet3!$B$2:$C$142, 2, FALSE)</f>
        <v>9002863</v>
      </c>
      <c r="P53" s="33" t="s">
        <v>85</v>
      </c>
      <c r="Q53" s="175">
        <v>0.03</v>
      </c>
      <c r="R53" s="129">
        <f>VLOOKUP(P53, Sheet3!$B$2:$C$142, 2, FALSE)</f>
        <v>9002854</v>
      </c>
      <c r="S53" s="195"/>
      <c r="T53" s="32"/>
      <c r="U53" s="129" t="e">
        <f>VLOOKUP(S53, Sheet3!$B$2:$C$142, 2, FALSE)</f>
        <v>#N/A</v>
      </c>
      <c r="V53" s="116"/>
      <c r="W53" s="98" t="s">
        <v>9</v>
      </c>
      <c r="X53" s="32">
        <v>0.06</v>
      </c>
      <c r="Y53" s="129">
        <f>VLOOKUP(W53, Sheet3!$B$2:$C$142, 2, FALSE)</f>
        <v>9002845</v>
      </c>
      <c r="Z53" s="33"/>
      <c r="AA53" s="175"/>
      <c r="AB53" s="129" t="e">
        <f>VLOOKUP(Z53, Sheet3!$B$2:$C$142, 2, FALSE)</f>
        <v>#N/A</v>
      </c>
      <c r="AC53" s="195"/>
      <c r="AD53" s="32"/>
      <c r="AE53" s="129" t="e">
        <f>VLOOKUP(AC53, Sheet3!$B$2:$C$142, 2, FALSE)</f>
        <v>#N/A</v>
      </c>
    </row>
    <row r="54" spans="2:31" x14ac:dyDescent="0.3">
      <c r="B54" s="116"/>
      <c r="C54" s="31" t="s">
        <v>43</v>
      </c>
      <c r="D54" s="32">
        <v>0.02</v>
      </c>
      <c r="E54" s="129">
        <f>VLOOKUP(C54, Sheet3!$B$2:$C$142, 2, FALSE)</f>
        <v>9002858</v>
      </c>
      <c r="F54" s="52" t="s">
        <v>12</v>
      </c>
      <c r="G54" s="50">
        <v>0.02</v>
      </c>
      <c r="H54" s="129">
        <f>VLOOKUP(F54, Sheet3!$B$2:$C$142, 2, FALSE)</f>
        <v>9002913</v>
      </c>
      <c r="I54" s="40" t="s">
        <v>68</v>
      </c>
      <c r="J54" s="39">
        <v>0.04</v>
      </c>
      <c r="K54" s="129">
        <f>VLOOKUP(I54, Sheet3!$B$2:$C$142, 2, FALSE)</f>
        <v>9002904</v>
      </c>
      <c r="L54" s="116"/>
      <c r="M54" s="31"/>
      <c r="N54" s="32"/>
      <c r="O54" s="129" t="e">
        <f>VLOOKUP(M54, Sheet3!$B$2:$C$142, 2, FALSE)</f>
        <v>#N/A</v>
      </c>
      <c r="P54" s="33"/>
      <c r="Q54" s="175"/>
      <c r="R54" s="129" t="e">
        <f>VLOOKUP(P54, Sheet3!$B$2:$C$142, 2, FALSE)</f>
        <v>#N/A</v>
      </c>
      <c r="S54" s="195"/>
      <c r="T54" s="32"/>
      <c r="U54" s="129" t="e">
        <f>VLOOKUP(S54, Sheet3!$B$2:$C$142, 2, FALSE)</f>
        <v>#N/A</v>
      </c>
      <c r="V54" s="116"/>
      <c r="W54" s="98"/>
      <c r="X54" s="32"/>
      <c r="Y54" s="129" t="e">
        <f>VLOOKUP(W54, Sheet3!$B$2:$C$142, 2, FALSE)</f>
        <v>#N/A</v>
      </c>
      <c r="Z54" s="33"/>
      <c r="AA54" s="175"/>
      <c r="AB54" s="129" t="e">
        <f>VLOOKUP(Z54, Sheet3!$B$2:$C$142, 2, FALSE)</f>
        <v>#N/A</v>
      </c>
      <c r="AC54" s="195"/>
      <c r="AD54" s="32"/>
      <c r="AE54" s="129" t="e">
        <f>VLOOKUP(AC54, Sheet3!$B$2:$C$142, 2, FALSE)</f>
        <v>#N/A</v>
      </c>
    </row>
    <row r="55" spans="2:31" x14ac:dyDescent="0.3">
      <c r="B55" s="116"/>
      <c r="C55" s="31" t="s">
        <v>44</v>
      </c>
      <c r="D55" s="32">
        <v>0.02</v>
      </c>
      <c r="E55" s="129">
        <f>VLOOKUP(C55, Sheet3!$B$2:$C$142, 2, FALSE)</f>
        <v>9002860</v>
      </c>
      <c r="F55" s="40" t="s">
        <v>107</v>
      </c>
      <c r="G55" s="39">
        <v>0.02</v>
      </c>
      <c r="H55" s="129">
        <f>VLOOKUP(F55, Sheet3!$B$2:$C$142, 2, FALSE)</f>
        <v>9002924</v>
      </c>
      <c r="I55" s="45" t="s">
        <v>20</v>
      </c>
      <c r="J55" s="91">
        <v>0.05</v>
      </c>
      <c r="K55" s="129">
        <f>VLOOKUP(I55, Sheet3!$B$2:$C$142, 2, FALSE)</f>
        <v>9002919</v>
      </c>
      <c r="L55" s="116"/>
      <c r="M55" s="31"/>
      <c r="N55" s="32"/>
      <c r="O55" s="129" t="e">
        <f>VLOOKUP(M55, Sheet3!$B$2:$C$142, 2, FALSE)</f>
        <v>#N/A</v>
      </c>
      <c r="P55" s="33"/>
      <c r="Q55" s="175"/>
      <c r="R55" s="129" t="e">
        <f>VLOOKUP(P55, Sheet3!$B$2:$C$142, 2, FALSE)</f>
        <v>#N/A</v>
      </c>
      <c r="S55" s="195"/>
      <c r="T55" s="32"/>
      <c r="U55" s="129" t="e">
        <f>VLOOKUP(S55, Sheet3!$B$2:$C$142, 2, FALSE)</f>
        <v>#N/A</v>
      </c>
      <c r="V55" s="116"/>
      <c r="W55" s="98"/>
      <c r="X55" s="32"/>
      <c r="Y55" s="129" t="e">
        <f>VLOOKUP(W55, Sheet3!$B$2:$C$142, 2, FALSE)</f>
        <v>#N/A</v>
      </c>
      <c r="Z55" s="33"/>
      <c r="AA55" s="175"/>
      <c r="AB55" s="129" t="e">
        <f>VLOOKUP(Z55, Sheet3!$B$2:$C$142, 2, FALSE)</f>
        <v>#N/A</v>
      </c>
      <c r="AC55" s="195"/>
      <c r="AD55" s="32"/>
      <c r="AE55" s="129" t="e">
        <f>VLOOKUP(AC55, Sheet3!$B$2:$C$142, 2, FALSE)</f>
        <v>#N/A</v>
      </c>
    </row>
    <row r="56" spans="2:31" x14ac:dyDescent="0.3">
      <c r="B56" s="116"/>
      <c r="C56" s="31" t="s">
        <v>8</v>
      </c>
      <c r="D56" s="32">
        <v>0.01</v>
      </c>
      <c r="E56" s="129">
        <f>VLOOKUP(C56, Sheet3!$B$2:$C$142, 2, FALSE)</f>
        <v>9002863</v>
      </c>
      <c r="F56" s="40" t="s">
        <v>108</v>
      </c>
      <c r="G56" s="39">
        <v>0.04</v>
      </c>
      <c r="H56" s="129">
        <f>VLOOKUP(F56, Sheet3!$B$2:$C$142, 2, FALSE)</f>
        <v>9002908</v>
      </c>
      <c r="I56" s="26" t="s">
        <v>67</v>
      </c>
      <c r="J56" s="25">
        <v>0.05</v>
      </c>
      <c r="K56" s="129">
        <f>VLOOKUP(I56, Sheet3!$B$2:$C$142, 2, FALSE)</f>
        <v>9002929</v>
      </c>
      <c r="L56" s="116"/>
      <c r="M56" s="31"/>
      <c r="N56" s="32"/>
      <c r="O56" s="129" t="e">
        <f>VLOOKUP(M56, Sheet3!$B$2:$C$142, 2, FALSE)</f>
        <v>#N/A</v>
      </c>
      <c r="P56" s="33"/>
      <c r="Q56" s="175"/>
      <c r="R56" s="129" t="e">
        <f>VLOOKUP(P56, Sheet3!$B$2:$C$142, 2, FALSE)</f>
        <v>#N/A</v>
      </c>
      <c r="S56" s="195"/>
      <c r="T56" s="32"/>
      <c r="U56" s="129" t="e">
        <f>VLOOKUP(S56, Sheet3!$B$2:$C$142, 2, FALSE)</f>
        <v>#N/A</v>
      </c>
      <c r="V56" s="116"/>
      <c r="W56" s="98"/>
      <c r="X56" s="32"/>
      <c r="Y56" s="129" t="e">
        <f>VLOOKUP(W56, Sheet3!$B$2:$C$142, 2, FALSE)</f>
        <v>#N/A</v>
      </c>
      <c r="Z56" s="33"/>
      <c r="AA56" s="175"/>
      <c r="AB56" s="129" t="e">
        <f>VLOOKUP(Z56, Sheet3!$B$2:$C$142, 2, FALSE)</f>
        <v>#N/A</v>
      </c>
      <c r="AC56" s="195"/>
      <c r="AD56" s="32"/>
      <c r="AE56" s="129" t="e">
        <f>VLOOKUP(AC56, Sheet3!$B$2:$C$142, 2, FALSE)</f>
        <v>#N/A</v>
      </c>
    </row>
    <row r="57" spans="2:31" x14ac:dyDescent="0.3">
      <c r="B57" s="116"/>
      <c r="C57" s="38" t="s">
        <v>65</v>
      </c>
      <c r="D57" s="39">
        <v>0.01</v>
      </c>
      <c r="E57" s="129">
        <f>VLOOKUP(C57, Sheet3!$B$2:$C$142, 2, FALSE)</f>
        <v>9002923</v>
      </c>
      <c r="F57" s="24" t="s">
        <v>45</v>
      </c>
      <c r="G57" s="25">
        <v>0.04</v>
      </c>
      <c r="H57" s="129">
        <f>VLOOKUP(F57, Sheet3!$B$2:$C$142, 2, FALSE)</f>
        <v>9002928</v>
      </c>
      <c r="I57" s="33" t="s">
        <v>21</v>
      </c>
      <c r="J57" s="32">
        <v>2.1319999999999999E-2</v>
      </c>
      <c r="K57" s="129">
        <f>VLOOKUP(I57, Sheet3!$B$2:$C$142, 2, FALSE)</f>
        <v>9002877</v>
      </c>
      <c r="L57" s="116"/>
      <c r="M57" s="46" t="s">
        <v>13</v>
      </c>
      <c r="N57" s="47">
        <v>0.01</v>
      </c>
      <c r="O57" s="129">
        <f>VLOOKUP(M57, Sheet3!$B$2:$C$142, 2, FALSE)</f>
        <v>9002911</v>
      </c>
      <c r="P57" s="48"/>
      <c r="Q57" s="177"/>
      <c r="R57" s="129" t="e">
        <f>VLOOKUP(P57, Sheet3!$B$2:$C$142, 2, FALSE)</f>
        <v>#N/A</v>
      </c>
      <c r="S57" s="196"/>
      <c r="T57" s="47"/>
      <c r="U57" s="129" t="e">
        <f>VLOOKUP(S57, Sheet3!$B$2:$C$142, 2, FALSE)</f>
        <v>#N/A</v>
      </c>
      <c r="V57" s="116"/>
      <c r="W57" s="99" t="s">
        <v>18</v>
      </c>
      <c r="X57" s="47">
        <v>0.01</v>
      </c>
      <c r="Y57" s="129">
        <f>VLOOKUP(W57, Sheet3!$B$2:$C$142, 2, FALSE)</f>
        <v>9002912</v>
      </c>
      <c r="Z57" s="48"/>
      <c r="AA57" s="177"/>
      <c r="AB57" s="129" t="e">
        <f>VLOOKUP(Z57, Sheet3!$B$2:$C$142, 2, FALSE)</f>
        <v>#N/A</v>
      </c>
      <c r="AC57" s="196"/>
      <c r="AD57" s="47"/>
      <c r="AE57" s="129" t="e">
        <f>VLOOKUP(AC57, Sheet3!$B$2:$C$142, 2, FALSE)</f>
        <v>#N/A</v>
      </c>
    </row>
    <row r="58" spans="2:31" x14ac:dyDescent="0.3">
      <c r="B58" s="116"/>
      <c r="C58" s="38" t="s">
        <v>66</v>
      </c>
      <c r="D58" s="39">
        <v>0.01</v>
      </c>
      <c r="E58" s="129">
        <f>VLOOKUP(C58, Sheet3!$B$2:$C$142, 2, FALSE)</f>
        <v>9002907</v>
      </c>
      <c r="F58" s="33" t="s">
        <v>21</v>
      </c>
      <c r="G58" s="32">
        <v>0.05</v>
      </c>
      <c r="H58" s="129">
        <f>VLOOKUP(F58, Sheet3!$B$2:$C$142, 2, FALSE)</f>
        <v>9002877</v>
      </c>
      <c r="I58" s="37" t="s">
        <v>62</v>
      </c>
      <c r="J58" s="35">
        <v>0.02</v>
      </c>
      <c r="K58" s="129">
        <f>VLOOKUP(I58, Sheet3!$B$2:$C$142, 2, FALSE)</f>
        <v>9002878</v>
      </c>
      <c r="L58" s="116"/>
      <c r="M58" s="46"/>
      <c r="N58" s="47"/>
      <c r="O58" s="129" t="e">
        <f>VLOOKUP(M58, Sheet3!$B$2:$C$142, 2, FALSE)</f>
        <v>#N/A</v>
      </c>
      <c r="P58" s="49" t="s">
        <v>14</v>
      </c>
      <c r="Q58" s="183">
        <v>0.02</v>
      </c>
      <c r="R58" s="129">
        <f>VLOOKUP(P58, Sheet3!$B$2:$C$142, 2, FALSE)</f>
        <v>9002914</v>
      </c>
      <c r="S58" s="197" t="s">
        <v>14</v>
      </c>
      <c r="T58" s="86">
        <v>0.02</v>
      </c>
      <c r="U58" s="129">
        <f>VLOOKUP(S58, Sheet3!$B$2:$C$142, 2, FALSE)</f>
        <v>9002914</v>
      </c>
      <c r="V58" s="116"/>
      <c r="W58" s="99"/>
      <c r="X58" s="47"/>
      <c r="Y58" s="129" t="e">
        <f>VLOOKUP(W58, Sheet3!$B$2:$C$142, 2, FALSE)</f>
        <v>#N/A</v>
      </c>
      <c r="Z58" s="49" t="s">
        <v>19</v>
      </c>
      <c r="AA58" s="183">
        <v>0.05</v>
      </c>
      <c r="AB58" s="129">
        <f>VLOOKUP(Z58, Sheet3!$B$2:$C$142, 2, FALSE)</f>
        <v>9002915</v>
      </c>
      <c r="AC58" s="197"/>
      <c r="AD58" s="86"/>
      <c r="AE58" s="129" t="e">
        <f>VLOOKUP(AC58, Sheet3!$B$2:$C$142, 2, FALSE)</f>
        <v>#N/A</v>
      </c>
    </row>
    <row r="59" spans="2:31" x14ac:dyDescent="0.3">
      <c r="B59" s="116"/>
      <c r="C59" s="31" t="s">
        <v>21</v>
      </c>
      <c r="D59" s="32">
        <v>0.02</v>
      </c>
      <c r="E59" s="129">
        <f>VLOOKUP(C59, Sheet3!$B$2:$C$142, 2, FALSE)</f>
        <v>9002877</v>
      </c>
      <c r="F59" s="37" t="s">
        <v>62</v>
      </c>
      <c r="G59" s="35">
        <v>0.03</v>
      </c>
      <c r="H59" s="129">
        <f>VLOOKUP(F59, Sheet3!$B$2:$C$142, 2, FALSE)</f>
        <v>9002878</v>
      </c>
      <c r="I59" s="36" t="s">
        <v>63</v>
      </c>
      <c r="J59" s="89">
        <v>0.03</v>
      </c>
      <c r="K59" s="129">
        <f>VLOOKUP(I59, Sheet3!$B$2:$C$142, 2, FALSE)</f>
        <v>9002879</v>
      </c>
      <c r="L59" s="116"/>
      <c r="M59" s="46"/>
      <c r="N59" s="47"/>
      <c r="O59" s="129" t="e">
        <f>VLOOKUP(M59, Sheet3!$B$2:$C$142, 2, FALSE)</f>
        <v>#N/A</v>
      </c>
      <c r="P59" s="48"/>
      <c r="Q59" s="177"/>
      <c r="R59" s="129" t="e">
        <f>VLOOKUP(P59, Sheet3!$B$2:$C$142, 2, FALSE)</f>
        <v>#N/A</v>
      </c>
      <c r="S59" s="198" t="s">
        <v>93</v>
      </c>
      <c r="T59" s="87">
        <v>0.02</v>
      </c>
      <c r="U59" s="129">
        <f>VLOOKUP(S59, Sheet3!$B$2:$C$142, 2, FALSE)</f>
        <v>9002917</v>
      </c>
      <c r="V59" s="116"/>
      <c r="W59" s="99"/>
      <c r="X59" s="47"/>
      <c r="Y59" s="129" t="e">
        <f>VLOOKUP(W59, Sheet3!$B$2:$C$142, 2, FALSE)</f>
        <v>#N/A</v>
      </c>
      <c r="Z59" s="48"/>
      <c r="AA59" s="177"/>
      <c r="AB59" s="129" t="e">
        <f>VLOOKUP(Z59, Sheet3!$B$2:$C$142, 2, FALSE)</f>
        <v>#N/A</v>
      </c>
      <c r="AC59" s="198" t="s">
        <v>87</v>
      </c>
      <c r="AD59" s="87">
        <v>0.02</v>
      </c>
      <c r="AE59" s="129">
        <f>VLOOKUP(AC59, Sheet3!$B$2:$C$142, 2, FALSE)</f>
        <v>9002918</v>
      </c>
    </row>
    <row r="60" spans="2:31" x14ac:dyDescent="0.3">
      <c r="B60" s="116"/>
      <c r="C60" s="46" t="s">
        <v>22</v>
      </c>
      <c r="D60" s="47">
        <v>0.01</v>
      </c>
      <c r="E60" s="129">
        <f>VLOOKUP(C60, Sheet3!$B$2:$C$142, 2, FALSE)</f>
        <v>9002885</v>
      </c>
      <c r="F60" s="48" t="s">
        <v>69</v>
      </c>
      <c r="G60" s="47">
        <v>0.03</v>
      </c>
      <c r="H60" s="129">
        <f>VLOOKUP(F60, Sheet3!$B$2:$C$142, 2, FALSE)</f>
        <v>9002886</v>
      </c>
      <c r="I60" s="49" t="s">
        <v>56</v>
      </c>
      <c r="J60" s="50">
        <v>0.03</v>
      </c>
      <c r="K60" s="129">
        <f>VLOOKUP(I60, Sheet3!$B$2:$C$142, 2, FALSE)</f>
        <v>9002887</v>
      </c>
      <c r="L60" s="116"/>
      <c r="M60" s="38" t="s">
        <v>107</v>
      </c>
      <c r="N60" s="39">
        <v>0.01</v>
      </c>
      <c r="O60" s="129">
        <f>VLOOKUP(M60, Sheet3!$B$2:$C$142, 2, FALSE)</f>
        <v>9002924</v>
      </c>
      <c r="P60" s="40"/>
      <c r="Q60" s="176"/>
      <c r="R60" s="129" t="e">
        <f>VLOOKUP(P60, Sheet3!$B$2:$C$142, 2, FALSE)</f>
        <v>#N/A</v>
      </c>
      <c r="S60" s="199"/>
      <c r="T60" s="39"/>
      <c r="U60" s="129" t="e">
        <f>VLOOKUP(S60, Sheet3!$B$2:$C$142, 2, FALSE)</f>
        <v>#N/A</v>
      </c>
      <c r="V60" s="116"/>
      <c r="W60" s="100" t="s">
        <v>109</v>
      </c>
      <c r="X60" s="39">
        <v>0.01</v>
      </c>
      <c r="Y60" s="129">
        <f>VLOOKUP(W60, Sheet3!$B$2:$C$142, 2, FALSE)</f>
        <v>9002922</v>
      </c>
      <c r="Z60" s="40"/>
      <c r="AA60" s="176"/>
      <c r="AB60" s="129" t="e">
        <f>VLOOKUP(Z60, Sheet3!$B$2:$C$142, 2, FALSE)</f>
        <v>#N/A</v>
      </c>
      <c r="AC60" s="199"/>
      <c r="AD60" s="39"/>
      <c r="AE60" s="129" t="e">
        <f>VLOOKUP(AC60, Sheet3!$B$2:$C$142, 2, FALSE)</f>
        <v>#N/A</v>
      </c>
    </row>
    <row r="61" spans="2:31" x14ac:dyDescent="0.3">
      <c r="B61" s="116"/>
      <c r="C61" s="31" t="s">
        <v>50</v>
      </c>
      <c r="D61" s="32">
        <v>0.1</v>
      </c>
      <c r="E61" s="129">
        <f>VLOOKUP(C61, Sheet3!$B$2:$C$142, 2, FALSE)</f>
        <v>9002931</v>
      </c>
      <c r="F61" s="52" t="s">
        <v>56</v>
      </c>
      <c r="G61" s="50">
        <v>0.02</v>
      </c>
      <c r="H61" s="129">
        <f>VLOOKUP(F61, Sheet3!$B$2:$C$142, 2, FALSE)</f>
        <v>9002887</v>
      </c>
      <c r="I61" s="41" t="s">
        <v>15</v>
      </c>
      <c r="J61" s="42">
        <v>0.02</v>
      </c>
      <c r="K61" s="129">
        <f>VLOOKUP(I61, Sheet3!$B$2:$C$142, 2, FALSE)</f>
        <v>9002955</v>
      </c>
      <c r="L61" s="116"/>
      <c r="M61" s="38" t="s">
        <v>108</v>
      </c>
      <c r="N61" s="39">
        <v>0.02</v>
      </c>
      <c r="O61" s="129">
        <f>VLOOKUP(M61, Sheet3!$B$2:$C$142, 2, FALSE)</f>
        <v>9002908</v>
      </c>
      <c r="P61" s="40" t="s">
        <v>68</v>
      </c>
      <c r="Q61" s="176">
        <v>0.03</v>
      </c>
      <c r="R61" s="129">
        <f>VLOOKUP(P61, Sheet3!$B$2:$C$142, 2, FALSE)</f>
        <v>9002904</v>
      </c>
      <c r="S61" s="199" t="s">
        <v>110</v>
      </c>
      <c r="T61" s="39">
        <v>0.03</v>
      </c>
      <c r="U61" s="129">
        <f>VLOOKUP(S61, Sheet3!$B$2:$C$142, 2, FALSE)</f>
        <v>9002905</v>
      </c>
      <c r="V61" s="116"/>
      <c r="W61" s="100" t="s">
        <v>68</v>
      </c>
      <c r="X61" s="39">
        <v>0.02</v>
      </c>
      <c r="Y61" s="129">
        <f>VLOOKUP(W61, Sheet3!$B$2:$C$142, 2, FALSE)</f>
        <v>9002904</v>
      </c>
      <c r="Z61" s="40"/>
      <c r="AA61" s="176"/>
      <c r="AB61" s="129" t="e">
        <f>VLOOKUP(Z61, Sheet3!$B$2:$C$142, 2, FALSE)</f>
        <v>#N/A</v>
      </c>
      <c r="AC61" s="199"/>
      <c r="AD61" s="39"/>
      <c r="AE61" s="129" t="e">
        <f>VLOOKUP(AC61, Sheet3!$B$2:$C$142, 2, FALSE)</f>
        <v>#N/A</v>
      </c>
    </row>
    <row r="62" spans="2:31" x14ac:dyDescent="0.3">
      <c r="B62" s="116"/>
      <c r="C62" s="31" t="s">
        <v>51</v>
      </c>
      <c r="D62" s="32">
        <v>0.01</v>
      </c>
      <c r="E62" s="129" t="e">
        <f>VLOOKUP(C62, Sheet3!$B$2:$C$142, 2, FALSE)</f>
        <v>#N/A</v>
      </c>
      <c r="F62" s="26" t="s">
        <v>23</v>
      </c>
      <c r="G62" s="25">
        <v>0.01</v>
      </c>
      <c r="H62" s="129">
        <f>VLOOKUP(F62, Sheet3!$B$2:$C$142, 2, FALSE)</f>
        <v>9002938</v>
      </c>
      <c r="I62" s="26" t="s">
        <v>23</v>
      </c>
      <c r="J62" s="25">
        <v>0.01</v>
      </c>
      <c r="K62" s="129">
        <f>VLOOKUP(I62, Sheet3!$B$2:$C$142, 2, FALSE)</f>
        <v>9002938</v>
      </c>
      <c r="L62" s="116"/>
      <c r="M62" s="38"/>
      <c r="N62" s="39"/>
      <c r="O62" s="129" t="e">
        <f>VLOOKUP(M62, Sheet3!$B$2:$C$142, 2, FALSE)</f>
        <v>#N/A</v>
      </c>
      <c r="P62" s="44" t="s">
        <v>20</v>
      </c>
      <c r="Q62" s="187">
        <v>0.01</v>
      </c>
      <c r="R62" s="129">
        <f>VLOOKUP(P62, Sheet3!$B$2:$C$142, 2, FALSE)</f>
        <v>9002919</v>
      </c>
      <c r="S62" s="200" t="s">
        <v>74</v>
      </c>
      <c r="T62" s="42">
        <v>0.02</v>
      </c>
      <c r="U62" s="129">
        <f>VLOOKUP(S62, Sheet3!$B$2:$C$142, 2, FALSE)</f>
        <v>9002919</v>
      </c>
      <c r="V62" s="116"/>
      <c r="W62" s="100"/>
      <c r="X62" s="39"/>
      <c r="Y62" s="129" t="e">
        <f>VLOOKUP(W62, Sheet3!$B$2:$C$142, 2, FALSE)</f>
        <v>#N/A</v>
      </c>
      <c r="Z62" s="44"/>
      <c r="AA62" s="187"/>
      <c r="AB62" s="129" t="e">
        <f>VLOOKUP(Z62, Sheet3!$B$2:$C$142, 2, FALSE)</f>
        <v>#N/A</v>
      </c>
      <c r="AC62" s="200"/>
      <c r="AD62" s="42"/>
      <c r="AE62" s="129" t="e">
        <f>VLOOKUP(AC62, Sheet3!$B$2:$C$142, 2, FALSE)</f>
        <v>#N/A</v>
      </c>
    </row>
    <row r="63" spans="2:31" x14ac:dyDescent="0.3">
      <c r="B63" s="116"/>
      <c r="C63" s="46" t="s">
        <v>24</v>
      </c>
      <c r="D63" s="47">
        <v>0.02</v>
      </c>
      <c r="E63" s="129">
        <f>VLOOKUP(C63, Sheet3!$B$2:$C$142, 2, FALSE)</f>
        <v>9002891</v>
      </c>
      <c r="F63" s="33" t="s">
        <v>50</v>
      </c>
      <c r="G63" s="32">
        <v>0.1</v>
      </c>
      <c r="H63" s="129">
        <f>VLOOKUP(F63, Sheet3!$B$2:$C$142, 2, FALSE)</f>
        <v>9002931</v>
      </c>
      <c r="I63" s="33" t="s">
        <v>50</v>
      </c>
      <c r="J63" s="32">
        <v>0.1</v>
      </c>
      <c r="K63" s="129">
        <f>VLOOKUP(I63, Sheet3!$B$2:$C$142, 2, FALSE)</f>
        <v>9002931</v>
      </c>
      <c r="L63" s="116"/>
      <c r="M63" s="21" t="s">
        <v>45</v>
      </c>
      <c r="N63" s="22">
        <v>0.01</v>
      </c>
      <c r="O63" s="129">
        <f>VLOOKUP(M63, Sheet3!$B$2:$C$142, 2, FALSE)</f>
        <v>9002928</v>
      </c>
      <c r="P63" s="23"/>
      <c r="Q63" s="174"/>
      <c r="R63" s="129" t="e">
        <f>VLOOKUP(P63, Sheet3!$B$2:$C$142, 2, FALSE)</f>
        <v>#N/A</v>
      </c>
      <c r="S63" s="194"/>
      <c r="T63" s="22"/>
      <c r="U63" s="129" t="e">
        <f>VLOOKUP(S63, Sheet3!$B$2:$C$142, 2, FALSE)</f>
        <v>#N/A</v>
      </c>
      <c r="V63" s="116"/>
      <c r="W63" s="97" t="s">
        <v>57</v>
      </c>
      <c r="X63" s="22">
        <v>5.0000000000000001E-3</v>
      </c>
      <c r="Y63" s="129">
        <f>VLOOKUP(W63, Sheet3!$B$2:$C$142, 2, FALSE)</f>
        <v>9002930</v>
      </c>
      <c r="Z63" s="28"/>
      <c r="AA63" s="208"/>
      <c r="AB63" s="129" t="e">
        <f>VLOOKUP(Z63, Sheet3!$B$2:$C$142, 2, FALSE)</f>
        <v>#N/A</v>
      </c>
      <c r="AC63" s="209"/>
      <c r="AD63" s="29"/>
      <c r="AE63" s="129" t="e">
        <f>VLOOKUP(AC63, Sheet3!$B$2:$C$142, 2, FALSE)</f>
        <v>#N/A</v>
      </c>
    </row>
    <row r="64" spans="2:31" x14ac:dyDescent="0.3">
      <c r="B64" s="116"/>
      <c r="C64" s="38" t="s">
        <v>17</v>
      </c>
      <c r="D64" s="39">
        <v>0.13999</v>
      </c>
      <c r="E64" s="129">
        <f>VLOOKUP(C64, Sheet3!$B$2:$C$142, 2, FALSE)</f>
        <v>9002959</v>
      </c>
      <c r="F64" s="33" t="s">
        <v>51</v>
      </c>
      <c r="G64" s="32">
        <v>0.06</v>
      </c>
      <c r="H64" s="129" t="e">
        <f>VLOOKUP(F64, Sheet3!$B$2:$C$142, 2, FALSE)</f>
        <v>#N/A</v>
      </c>
      <c r="I64" s="33" t="s">
        <v>51</v>
      </c>
      <c r="J64" s="32">
        <v>0.1</v>
      </c>
      <c r="K64" s="129" t="e">
        <f>VLOOKUP(I64, Sheet3!$B$2:$C$142, 2, FALSE)</f>
        <v>#N/A</v>
      </c>
      <c r="L64" s="116"/>
      <c r="M64" s="21"/>
      <c r="N64" s="22"/>
      <c r="O64" s="129" t="e">
        <f>VLOOKUP(M64, Sheet3!$B$2:$C$142, 2, FALSE)</f>
        <v>#N/A</v>
      </c>
      <c r="P64" s="24" t="s">
        <v>57</v>
      </c>
      <c r="Q64" s="184">
        <v>0.02</v>
      </c>
      <c r="R64" s="129">
        <f>VLOOKUP(P64, Sheet3!$B$2:$C$142, 2, FALSE)</f>
        <v>9002930</v>
      </c>
      <c r="S64" s="201" t="s">
        <v>57</v>
      </c>
      <c r="T64" s="25">
        <v>0.03</v>
      </c>
      <c r="U64" s="129">
        <f>VLOOKUP(S64, Sheet3!$B$2:$C$142, 2, FALSE)</f>
        <v>9002930</v>
      </c>
      <c r="V64" s="116"/>
      <c r="W64" s="97" t="s">
        <v>76</v>
      </c>
      <c r="X64" s="22">
        <v>5.0000000000000001E-3</v>
      </c>
      <c r="Y64" s="129">
        <f>VLOOKUP(W64, Sheet3!$B$2:$C$142, 2, FALSE)</f>
        <v>9002925</v>
      </c>
      <c r="Z64" s="30"/>
      <c r="AA64" s="208"/>
      <c r="AB64" s="129" t="e">
        <f>VLOOKUP(Z64, Sheet3!$B$2:$C$142, 2, FALSE)</f>
        <v>#N/A</v>
      </c>
      <c r="AC64" s="209"/>
      <c r="AD64" s="29"/>
      <c r="AE64" s="129" t="e">
        <f>VLOOKUP(AC64, Sheet3!$B$2:$C$142, 2, FALSE)</f>
        <v>#N/A</v>
      </c>
    </row>
    <row r="65" spans="2:31" x14ac:dyDescent="0.3">
      <c r="B65" s="116" t="s">
        <v>101</v>
      </c>
      <c r="C65" s="46" t="s">
        <v>229</v>
      </c>
      <c r="D65" s="47">
        <v>1.0000000000000001E-5</v>
      </c>
      <c r="E65" s="129">
        <f>VLOOKUP(C65, Sheet3!$B$2:$C$142, 2, FALSE)</f>
        <v>9002945</v>
      </c>
      <c r="F65" s="48" t="s">
        <v>24</v>
      </c>
      <c r="G65" s="47">
        <v>7.0000000000000007E-2</v>
      </c>
      <c r="H65" s="129">
        <f>VLOOKUP(F65, Sheet3!$B$2:$C$142, 2, FALSE)</f>
        <v>9002891</v>
      </c>
      <c r="I65" s="48" t="s">
        <v>24</v>
      </c>
      <c r="J65" s="47">
        <v>0.1</v>
      </c>
      <c r="K65" s="129">
        <f>VLOOKUP(I65, Sheet3!$B$2:$C$142, 2, FALSE)</f>
        <v>9002891</v>
      </c>
      <c r="L65" s="116" t="s">
        <v>102</v>
      </c>
      <c r="M65" s="21"/>
      <c r="N65" s="22"/>
      <c r="O65" s="129" t="e">
        <f>VLOOKUP(M65, Sheet3!$B$2:$C$142, 2, FALSE)</f>
        <v>#N/A</v>
      </c>
      <c r="P65" s="26" t="s">
        <v>58</v>
      </c>
      <c r="Q65" s="184">
        <v>0.02</v>
      </c>
      <c r="R65" s="129">
        <f>VLOOKUP(P65, Sheet3!$B$2:$C$142, 2, FALSE)</f>
        <v>9002925</v>
      </c>
      <c r="S65" s="201" t="s">
        <v>58</v>
      </c>
      <c r="T65" s="25">
        <v>0.03</v>
      </c>
      <c r="U65" s="129">
        <f>VLOOKUP(S65, Sheet3!$B$2:$C$142, 2, FALSE)</f>
        <v>9002925</v>
      </c>
      <c r="V65" s="116" t="s">
        <v>103</v>
      </c>
      <c r="W65" s="97"/>
      <c r="X65" s="22"/>
      <c r="Y65" s="129" t="e">
        <f>VLOOKUP(W65, Sheet3!$B$2:$C$142, 2, FALSE)</f>
        <v>#N/A</v>
      </c>
      <c r="Z65" s="26" t="s">
        <v>88</v>
      </c>
      <c r="AA65" s="184">
        <v>0.1</v>
      </c>
      <c r="AB65" s="129">
        <f>VLOOKUP(Z65, Sheet3!$B$2:$C$142, 2, FALSE)</f>
        <v>9002926</v>
      </c>
      <c r="AC65" s="201" t="s">
        <v>88</v>
      </c>
      <c r="AD65" s="25">
        <v>0.1</v>
      </c>
      <c r="AE65" s="129">
        <f>VLOOKUP(AC65, Sheet3!$B$2:$C$142, 2, FALSE)</f>
        <v>9002926</v>
      </c>
    </row>
    <row r="66" spans="2:31" x14ac:dyDescent="0.3">
      <c r="B66" s="116"/>
      <c r="C66" s="38"/>
      <c r="D66" s="39"/>
      <c r="E66" s="174"/>
      <c r="F66" s="40" t="s">
        <v>17</v>
      </c>
      <c r="G66" s="39">
        <v>9.8930000000000004E-2</v>
      </c>
      <c r="H66" s="129">
        <f>VLOOKUP(F66, Sheet3!$B$2:$C$142, 2, FALSE)</f>
        <v>9002959</v>
      </c>
      <c r="I66" s="40" t="s">
        <v>17</v>
      </c>
      <c r="J66" s="39">
        <v>6.2799999999999995E-2</v>
      </c>
      <c r="K66" s="129">
        <f>VLOOKUP(I66, Sheet3!$B$2:$C$142, 2, FALSE)</f>
        <v>9002959</v>
      </c>
      <c r="L66" s="116"/>
      <c r="M66" s="21"/>
      <c r="N66" s="22"/>
      <c r="O66" s="129" t="e">
        <f>VLOOKUP(M66, Sheet3!$B$2:$C$142, 2, FALSE)</f>
        <v>#N/A</v>
      </c>
      <c r="P66" s="23"/>
      <c r="Q66" s="174"/>
      <c r="R66" s="129" t="e">
        <f>VLOOKUP(P66, Sheet3!$B$2:$C$142, 2, FALSE)</f>
        <v>#N/A</v>
      </c>
      <c r="S66" s="194"/>
      <c r="T66" s="22"/>
      <c r="U66" s="129" t="e">
        <f>VLOOKUP(S66, Sheet3!$B$2:$C$142, 2, FALSE)</f>
        <v>#N/A</v>
      </c>
      <c r="V66" s="116"/>
      <c r="W66" s="97"/>
      <c r="X66" s="22"/>
      <c r="Y66" s="129" t="e">
        <f>VLOOKUP(W66, Sheet3!$B$2:$C$142, 2, FALSE)</f>
        <v>#N/A</v>
      </c>
      <c r="Z66" s="23"/>
      <c r="AA66" s="174"/>
      <c r="AB66" s="129" t="e">
        <f>VLOOKUP(Z66, Sheet3!$B$2:$C$142, 2, FALSE)</f>
        <v>#N/A</v>
      </c>
      <c r="AC66" s="210" t="s">
        <v>81</v>
      </c>
      <c r="AD66" s="88">
        <v>0.1</v>
      </c>
      <c r="AE66" s="129">
        <f>VLOOKUP(AC66, Sheet3!$B$2:$C$142, 2, FALSE)</f>
        <v>9002927</v>
      </c>
    </row>
    <row r="67" spans="2:31" x14ac:dyDescent="0.3">
      <c r="B67" s="116"/>
      <c r="C67" s="38"/>
      <c r="D67" s="39"/>
      <c r="E67" s="175"/>
      <c r="F67" s="24" t="s">
        <v>55</v>
      </c>
      <c r="G67" s="25">
        <v>5.0000000000000001E-4</v>
      </c>
      <c r="H67" s="129">
        <f>VLOOKUP(F67, Sheet3!$B$2:$C$142, 2, FALSE)</f>
        <v>9002872</v>
      </c>
      <c r="I67" s="24" t="s">
        <v>55</v>
      </c>
      <c r="J67" s="25">
        <v>4.0000000000000001E-3</v>
      </c>
      <c r="K67" s="129">
        <f>VLOOKUP(I67, Sheet3!$B$2:$C$142, 2, FALSE)</f>
        <v>9002872</v>
      </c>
      <c r="L67" s="116"/>
      <c r="M67" s="31" t="s">
        <v>78</v>
      </c>
      <c r="N67" s="32">
        <v>0.03</v>
      </c>
      <c r="O67" s="129">
        <f>VLOOKUP(M67, Sheet3!$B$2:$C$142, 2, FALSE)</f>
        <v>9002882</v>
      </c>
      <c r="P67" s="33"/>
      <c r="Q67" s="175"/>
      <c r="R67" s="129" t="e">
        <f>VLOOKUP(P67, Sheet3!$B$2:$C$142, 2, FALSE)</f>
        <v>#N/A</v>
      </c>
      <c r="S67" s="195"/>
      <c r="T67" s="32"/>
      <c r="U67" s="129" t="e">
        <f>VLOOKUP(S67, Sheet3!$B$2:$C$142, 2, FALSE)</f>
        <v>#N/A</v>
      </c>
      <c r="V67" s="116"/>
      <c r="W67" s="98" t="s">
        <v>78</v>
      </c>
      <c r="X67" s="32">
        <v>0.05</v>
      </c>
      <c r="Y67" s="129">
        <f>VLOOKUP(W67, Sheet3!$B$2:$C$142, 2, FALSE)</f>
        <v>9002882</v>
      </c>
      <c r="Z67" s="33"/>
      <c r="AA67" s="175"/>
      <c r="AB67" s="129" t="e">
        <f>VLOOKUP(Z67, Sheet3!$B$2:$C$142, 2, FALSE)</f>
        <v>#N/A</v>
      </c>
      <c r="AC67" s="195"/>
      <c r="AD67" s="32"/>
      <c r="AE67" s="129" t="e">
        <f>VLOOKUP(AC67, Sheet3!$B$2:$C$142, 2, FALSE)</f>
        <v>#N/A</v>
      </c>
    </row>
    <row r="68" spans="2:31" x14ac:dyDescent="0.3">
      <c r="B68" s="116"/>
      <c r="C68" s="21"/>
      <c r="D68" s="22"/>
      <c r="E68" s="175"/>
      <c r="F68" s="24" t="s">
        <v>121</v>
      </c>
      <c r="G68" s="25">
        <v>1E-4</v>
      </c>
      <c r="H68" s="129">
        <f>VLOOKUP(F68, Sheet3!$B$2:$C$142, 2, FALSE)</f>
        <v>9002873</v>
      </c>
      <c r="I68" s="24" t="s">
        <v>121</v>
      </c>
      <c r="J68" s="25">
        <v>2.0000000000000001E-4</v>
      </c>
      <c r="K68" s="129">
        <f>VLOOKUP(I68, Sheet3!$B$2:$C$142, 2, FALSE)</f>
        <v>9002873</v>
      </c>
      <c r="L68" s="116"/>
      <c r="M68" s="31"/>
      <c r="N68" s="32"/>
      <c r="O68" s="129" t="e">
        <f>VLOOKUP(M68, Sheet3!$B$2:$C$142, 2, FALSE)</f>
        <v>#N/A</v>
      </c>
      <c r="P68" s="37" t="s">
        <v>94</v>
      </c>
      <c r="Q68" s="185">
        <v>7.0000000000000007E-2</v>
      </c>
      <c r="R68" s="129">
        <f>VLOOKUP(P68, Sheet3!$B$2:$C$142, 2, FALSE)</f>
        <v>9002883</v>
      </c>
      <c r="S68" s="202" t="s">
        <v>94</v>
      </c>
      <c r="T68" s="35">
        <v>0.05</v>
      </c>
      <c r="U68" s="129">
        <f>VLOOKUP(S68, Sheet3!$B$2:$C$142, 2, FALSE)</f>
        <v>9002883</v>
      </c>
      <c r="V68" s="116"/>
      <c r="W68" s="98"/>
      <c r="X68" s="32"/>
      <c r="Y68" s="129" t="e">
        <f>VLOOKUP(W68, Sheet3!$B$2:$C$142, 2, FALSE)</f>
        <v>#N/A</v>
      </c>
      <c r="Z68" s="37" t="s">
        <v>79</v>
      </c>
      <c r="AA68" s="185">
        <v>0.12</v>
      </c>
      <c r="AB68" s="129">
        <f>VLOOKUP(Z68, Sheet3!$B$2:$C$142, 2, FALSE)</f>
        <v>9002880</v>
      </c>
      <c r="AC68" s="202" t="s">
        <v>137</v>
      </c>
      <c r="AD68" s="35">
        <v>0.12</v>
      </c>
      <c r="AE68" s="129">
        <f>VLOOKUP(AC68, Sheet3!$B$2:$C$142, 2, FALSE)</f>
        <v>9002880</v>
      </c>
    </row>
    <row r="69" spans="2:31" x14ac:dyDescent="0.3">
      <c r="B69" s="116"/>
      <c r="E69" s="175"/>
      <c r="F69" s="48" t="s">
        <v>229</v>
      </c>
      <c r="G69" s="47">
        <v>6.0000000000000002E-5</v>
      </c>
      <c r="H69" s="129">
        <f>VLOOKUP(F69, Sheet3!$B$2:$C$142, 2, FALSE)</f>
        <v>9002945</v>
      </c>
      <c r="I69" s="48" t="s">
        <v>229</v>
      </c>
      <c r="J69" s="47">
        <v>1E-3</v>
      </c>
      <c r="K69" s="129">
        <f>VLOOKUP(I69, Sheet3!$B$2:$C$142, 2, FALSE)</f>
        <v>9002945</v>
      </c>
      <c r="L69" s="116"/>
      <c r="M69" s="31"/>
      <c r="N69" s="32"/>
      <c r="O69" s="129" t="e">
        <f>VLOOKUP(M69, Sheet3!$B$2:$C$142, 2, FALSE)</f>
        <v>#N/A</v>
      </c>
      <c r="P69" s="33"/>
      <c r="Q69" s="175"/>
      <c r="R69" s="129" t="e">
        <f>VLOOKUP(P69, Sheet3!$B$2:$C$142, 2, FALSE)</f>
        <v>#N/A</v>
      </c>
      <c r="S69" s="203" t="s">
        <v>95</v>
      </c>
      <c r="T69" s="89">
        <v>0.02</v>
      </c>
      <c r="U69" s="129">
        <f>VLOOKUP(S69, Sheet3!$B$2:$C$142, 2, FALSE)</f>
        <v>9002884</v>
      </c>
      <c r="V69" s="116"/>
      <c r="W69" s="98"/>
      <c r="X69" s="32"/>
      <c r="Y69" s="129" t="e">
        <f>VLOOKUP(W69, Sheet3!$B$2:$C$142, 2, FALSE)</f>
        <v>#N/A</v>
      </c>
      <c r="Z69" s="33"/>
      <c r="AA69" s="175"/>
      <c r="AB69" s="129" t="e">
        <f>VLOOKUP(Z69, Sheet3!$B$2:$C$142, 2, FALSE)</f>
        <v>#N/A</v>
      </c>
      <c r="AC69" s="203"/>
      <c r="AD69" s="89"/>
      <c r="AE69" s="129" t="e">
        <f>VLOOKUP(AC69, Sheet3!$B$2:$C$142, 2, FALSE)</f>
        <v>#N/A</v>
      </c>
    </row>
    <row r="70" spans="2:31" x14ac:dyDescent="0.3">
      <c r="B70" s="116"/>
      <c r="E70" s="177"/>
      <c r="F70" s="62" t="s">
        <v>125</v>
      </c>
      <c r="G70" s="61">
        <v>1E-4</v>
      </c>
      <c r="H70" s="129" t="e">
        <f>VLOOKUP(F70, Sheet3!$B$2:$C$142, 2, FALSE)</f>
        <v>#N/A</v>
      </c>
      <c r="I70" s="62" t="s">
        <v>126</v>
      </c>
      <c r="J70" s="61">
        <v>1E-4</v>
      </c>
      <c r="K70" s="129">
        <f>VLOOKUP(I70, Sheet3!$B$2:$C$142, 2, FALSE)</f>
        <v>9002980</v>
      </c>
      <c r="L70" s="116"/>
      <c r="M70" s="46" t="s">
        <v>96</v>
      </c>
      <c r="N70" s="47">
        <v>0.01</v>
      </c>
      <c r="O70" s="129">
        <f>VLOOKUP(M70, Sheet3!$B$2:$C$142, 2, FALSE)</f>
        <v>9002888</v>
      </c>
      <c r="P70" s="48"/>
      <c r="Q70" s="177"/>
      <c r="R70" s="129" t="e">
        <f>VLOOKUP(P70, Sheet3!$B$2:$C$142, 2, FALSE)</f>
        <v>#N/A</v>
      </c>
      <c r="S70" s="196"/>
      <c r="T70" s="47"/>
      <c r="U70" s="129" t="e">
        <f>VLOOKUP(S70, Sheet3!$B$2:$C$142, 2, FALSE)</f>
        <v>#N/A</v>
      </c>
      <c r="V70" s="116"/>
      <c r="W70" s="99" t="s">
        <v>70</v>
      </c>
      <c r="X70" s="47">
        <v>0.01</v>
      </c>
      <c r="Y70" s="129">
        <f>VLOOKUP(W70, Sheet3!$B$2:$C$142, 2, FALSE)</f>
        <v>9002888</v>
      </c>
      <c r="Z70" s="48"/>
      <c r="AA70" s="177"/>
      <c r="AB70" s="129" t="e">
        <f>VLOOKUP(Z70, Sheet3!$B$2:$C$142, 2, FALSE)</f>
        <v>#N/A</v>
      </c>
      <c r="AC70" s="196"/>
      <c r="AD70" s="47"/>
      <c r="AE70" s="129" t="e">
        <f>VLOOKUP(AC70, Sheet3!$B$2:$C$142, 2, FALSE)</f>
        <v>#N/A</v>
      </c>
    </row>
    <row r="71" spans="2:31" x14ac:dyDescent="0.3">
      <c r="B71" s="116"/>
      <c r="E71" s="177"/>
      <c r="F71" s="62" t="s">
        <v>118</v>
      </c>
      <c r="G71" s="61">
        <v>5.0000000000000002E-5</v>
      </c>
      <c r="H71" s="129">
        <f>VLOOKUP(F71, Sheet3!$B$2:$C$142, 2, FALSE)</f>
        <v>9002982</v>
      </c>
      <c r="I71" s="62" t="s">
        <v>228</v>
      </c>
      <c r="J71" s="61">
        <v>2.0000000000000002E-5</v>
      </c>
      <c r="K71" s="129">
        <f>VLOOKUP(I71, Sheet3!$B$2:$C$142, 2, FALSE)</f>
        <v>9002974</v>
      </c>
      <c r="L71" s="116"/>
      <c r="M71" s="46"/>
      <c r="N71" s="47"/>
      <c r="O71" s="129" t="e">
        <f>VLOOKUP(M71, Sheet3!$B$2:$C$142, 2, FALSE)</f>
        <v>#N/A</v>
      </c>
      <c r="P71" s="52" t="s">
        <v>97</v>
      </c>
      <c r="Q71" s="183">
        <v>9.7979999999999998E-2</v>
      </c>
      <c r="R71" s="129">
        <f>VLOOKUP(P71, Sheet3!$B$2:$C$142, 2, FALSE)</f>
        <v>9002889</v>
      </c>
      <c r="S71" s="197"/>
      <c r="T71" s="50"/>
      <c r="U71" s="129" t="e">
        <f>VLOOKUP(S71, Sheet3!$B$2:$C$142, 2, FALSE)</f>
        <v>#N/A</v>
      </c>
      <c r="V71" s="116"/>
      <c r="W71" s="99"/>
      <c r="X71" s="47"/>
      <c r="Y71" s="129" t="e">
        <f>VLOOKUP(W71, Sheet3!$B$2:$C$142, 2, FALSE)</f>
        <v>#N/A</v>
      </c>
      <c r="Z71" s="52" t="s">
        <v>97</v>
      </c>
      <c r="AA71" s="183">
        <v>0.02</v>
      </c>
      <c r="AB71" s="129">
        <f>VLOOKUP(Z71, Sheet3!$B$2:$C$142, 2, FALSE)</f>
        <v>9002889</v>
      </c>
      <c r="AC71" s="197"/>
      <c r="AD71" s="50"/>
      <c r="AE71" s="129" t="e">
        <f>VLOOKUP(AC71, Sheet3!$B$2:$C$142, 2, FALSE)</f>
        <v>#N/A</v>
      </c>
    </row>
    <row r="72" spans="2:31" x14ac:dyDescent="0.3">
      <c r="B72" s="116"/>
      <c r="E72" s="177"/>
      <c r="F72" s="62" t="s">
        <v>122</v>
      </c>
      <c r="G72" s="61">
        <v>1E-4</v>
      </c>
      <c r="H72" s="129">
        <f>VLOOKUP(F72, Sheet3!$B$2:$C$142, 2, FALSE)</f>
        <v>9002894</v>
      </c>
      <c r="I72" s="62" t="s">
        <v>122</v>
      </c>
      <c r="J72" s="61">
        <v>2.4000000000000001E-4</v>
      </c>
      <c r="K72" s="129">
        <f>VLOOKUP(I72, Sheet3!$B$2:$C$142, 2, FALSE)</f>
        <v>9002894</v>
      </c>
      <c r="L72" s="116"/>
      <c r="M72" s="46"/>
      <c r="N72" s="47"/>
      <c r="O72" s="129" t="e">
        <f>VLOOKUP(M72, Sheet3!$B$2:$C$142, 2, FALSE)</f>
        <v>#N/A</v>
      </c>
      <c r="P72" s="48"/>
      <c r="Q72" s="177"/>
      <c r="R72" s="129" t="e">
        <f>VLOOKUP(P72, Sheet3!$B$2:$C$142, 2, FALSE)</f>
        <v>#N/A</v>
      </c>
      <c r="S72" s="198" t="s">
        <v>90</v>
      </c>
      <c r="T72" s="90">
        <v>8.7559999999999999E-2</v>
      </c>
      <c r="U72" s="129">
        <f>VLOOKUP(S72, Sheet3!$B$2:$C$142, 2, FALSE)</f>
        <v>9002890</v>
      </c>
      <c r="V72" s="116"/>
      <c r="W72" s="99"/>
      <c r="X72" s="47"/>
      <c r="Y72" s="129" t="e">
        <f>VLOOKUP(W72, Sheet3!$B$2:$C$142, 2, FALSE)</f>
        <v>#N/A</v>
      </c>
      <c r="Z72" s="48"/>
      <c r="AA72" s="177"/>
      <c r="AB72" s="129" t="e">
        <f>VLOOKUP(Z72, Sheet3!$B$2:$C$142, 2, FALSE)</f>
        <v>#N/A</v>
      </c>
      <c r="AC72" s="198" t="s">
        <v>90</v>
      </c>
      <c r="AD72" s="90">
        <v>6.3189999999999996E-2</v>
      </c>
      <c r="AE72" s="129">
        <f>VLOOKUP(AC72, Sheet3!$B$2:$C$142, 2, FALSE)</f>
        <v>9002890</v>
      </c>
    </row>
    <row r="73" spans="2:31" x14ac:dyDescent="0.3">
      <c r="B73" s="116"/>
      <c r="E73" s="176"/>
      <c r="F73" s="62" t="s">
        <v>116</v>
      </c>
      <c r="G73" s="61">
        <v>1E-4</v>
      </c>
      <c r="H73" s="129">
        <f>VLOOKUP(F73, Sheet3!$B$2:$C$142, 2, FALSE)</f>
        <v>9002874</v>
      </c>
      <c r="I73" s="62" t="s">
        <v>116</v>
      </c>
      <c r="J73" s="61">
        <v>2.0000000000000001E-4</v>
      </c>
      <c r="K73" s="129">
        <f>VLOOKUP(I73, Sheet3!$B$2:$C$142, 2, FALSE)</f>
        <v>9002874</v>
      </c>
      <c r="L73" s="116"/>
      <c r="M73" s="38"/>
      <c r="N73" s="39"/>
      <c r="O73" s="129" t="e">
        <f>VLOOKUP(M73, Sheet3!$B$2:$C$142, 2, FALSE)</f>
        <v>#N/A</v>
      </c>
      <c r="P73" s="44"/>
      <c r="Q73" s="187"/>
      <c r="R73" s="129" t="e">
        <f>VLOOKUP(P73, Sheet3!$B$2:$C$142, 2, FALSE)</f>
        <v>#N/A</v>
      </c>
      <c r="S73" s="200"/>
      <c r="T73" s="39"/>
      <c r="U73" s="129" t="e">
        <f>VLOOKUP(S73, Sheet3!$B$2:$C$142, 2, FALSE)</f>
        <v>#N/A</v>
      </c>
      <c r="V73" s="116"/>
      <c r="W73" s="100"/>
      <c r="X73" s="39"/>
      <c r="Y73" s="129" t="e">
        <f>VLOOKUP(W73, Sheet3!$B$2:$C$142, 2, FALSE)</f>
        <v>#N/A</v>
      </c>
      <c r="Z73" s="44"/>
      <c r="AA73" s="187"/>
      <c r="AB73" s="129" t="e">
        <f>VLOOKUP(Z73, Sheet3!$B$2:$C$142, 2, FALSE)</f>
        <v>#N/A</v>
      </c>
      <c r="AC73" s="200"/>
      <c r="AD73" s="42"/>
      <c r="AE73" s="129" t="e">
        <f>VLOOKUP(AC73, Sheet3!$B$2:$C$142, 2, FALSE)</f>
        <v>#N/A</v>
      </c>
    </row>
    <row r="74" spans="2:31" x14ac:dyDescent="0.3">
      <c r="B74" s="116"/>
      <c r="E74" s="176"/>
      <c r="F74" s="62" t="s">
        <v>224</v>
      </c>
      <c r="G74" s="61">
        <v>5.0000000000000002E-5</v>
      </c>
      <c r="H74" s="129">
        <f>VLOOKUP(F74, Sheet3!$B$2:$C$142, 2, FALSE)</f>
        <v>9002970</v>
      </c>
      <c r="I74" s="62" t="s">
        <v>224</v>
      </c>
      <c r="J74" s="61">
        <v>1E-4</v>
      </c>
      <c r="K74" s="129">
        <f>VLOOKUP(I74, Sheet3!$B$2:$C$142, 2, FALSE)</f>
        <v>9002970</v>
      </c>
      <c r="L74" s="116"/>
      <c r="M74" s="38"/>
      <c r="N74" s="39"/>
      <c r="O74" s="129" t="e">
        <f>VLOOKUP(M74, Sheet3!$B$2:$C$142, 2, FALSE)</f>
        <v>#N/A</v>
      </c>
      <c r="P74" s="44" t="s">
        <v>16</v>
      </c>
      <c r="Q74" s="187">
        <v>0.01</v>
      </c>
      <c r="R74" s="129">
        <f>VLOOKUP(P74, Sheet3!$B$2:$C$142, 2, FALSE)</f>
        <v>9002955</v>
      </c>
      <c r="S74" s="200" t="s">
        <v>16</v>
      </c>
      <c r="T74" s="39">
        <v>8.9999999999999993E-3</v>
      </c>
      <c r="U74" s="129">
        <f>VLOOKUP(S74, Sheet3!$B$2:$C$142, 2, FALSE)</f>
        <v>9002955</v>
      </c>
      <c r="V74" s="116"/>
      <c r="W74" s="100"/>
      <c r="X74" s="39"/>
      <c r="Y74" s="129" t="e">
        <f>VLOOKUP(W74, Sheet3!$B$2:$C$142, 2, FALSE)</f>
        <v>#N/A</v>
      </c>
      <c r="Z74" s="44" t="s">
        <v>16</v>
      </c>
      <c r="AA74" s="187">
        <v>0.01</v>
      </c>
      <c r="AB74" s="129">
        <f>VLOOKUP(Z74, Sheet3!$B$2:$C$142, 2, FALSE)</f>
        <v>9002955</v>
      </c>
      <c r="AC74" s="200" t="s">
        <v>16</v>
      </c>
      <c r="AD74" s="42">
        <v>1.7999999999999999E-2</v>
      </c>
      <c r="AE74" s="129">
        <f>VLOOKUP(AC74, Sheet3!$B$2:$C$142, 2, FALSE)</f>
        <v>9002955</v>
      </c>
    </row>
    <row r="75" spans="2:31" x14ac:dyDescent="0.3">
      <c r="B75" s="116"/>
      <c r="E75" s="176"/>
      <c r="F75" s="62" t="s">
        <v>123</v>
      </c>
      <c r="G75" s="61">
        <v>1.0000000000000001E-5</v>
      </c>
      <c r="H75" s="129">
        <f>VLOOKUP(F75, Sheet3!$B$2:$C$142, 2, FALSE)</f>
        <v>9002950</v>
      </c>
      <c r="I75" s="62" t="s">
        <v>124</v>
      </c>
      <c r="J75" s="61">
        <v>2.0000000000000002E-5</v>
      </c>
      <c r="K75" s="129">
        <f>VLOOKUP(I75, Sheet3!$B$2:$C$142, 2, FALSE)</f>
        <v>9002952</v>
      </c>
      <c r="L75" s="116"/>
      <c r="M75" s="38"/>
      <c r="N75" s="39"/>
      <c r="O75" s="129" t="e">
        <f>VLOOKUP(M75, Sheet3!$B$2:$C$142, 2, FALSE)</f>
        <v>#N/A</v>
      </c>
      <c r="P75" s="40"/>
      <c r="Q75" s="176"/>
      <c r="R75" s="129" t="e">
        <f>VLOOKUP(P75, Sheet3!$B$2:$C$142, 2, FALSE)</f>
        <v>#N/A</v>
      </c>
      <c r="S75" s="204" t="s">
        <v>98</v>
      </c>
      <c r="T75" s="39">
        <v>1E-3</v>
      </c>
      <c r="U75" s="129">
        <f>VLOOKUP(S75, Sheet3!$B$2:$C$142, 2, FALSE)</f>
        <v>9002956</v>
      </c>
      <c r="V75" s="116"/>
      <c r="W75" s="100"/>
      <c r="X75" s="39"/>
      <c r="Y75" s="129" t="e">
        <f>VLOOKUP(W75, Sheet3!$B$2:$C$142, 2, FALSE)</f>
        <v>#N/A</v>
      </c>
      <c r="Z75" s="40"/>
      <c r="AA75" s="176"/>
      <c r="AB75" s="129" t="e">
        <f>VLOOKUP(Z75, Sheet3!$B$2:$C$142, 2, FALSE)</f>
        <v>#N/A</v>
      </c>
      <c r="AC75" s="204" t="s">
        <v>98</v>
      </c>
      <c r="AD75" s="91">
        <v>2E-3</v>
      </c>
      <c r="AE75" s="129">
        <f>VLOOKUP(AC75, Sheet3!$B$2:$C$142, 2, FALSE)</f>
        <v>9002956</v>
      </c>
    </row>
    <row r="76" spans="2:31" x14ac:dyDescent="0.3">
      <c r="B76" s="116"/>
      <c r="E76" s="174"/>
      <c r="H76" s="184"/>
      <c r="K76" s="190"/>
      <c r="L76" s="116"/>
      <c r="M76" s="21"/>
      <c r="N76" s="22"/>
      <c r="O76" s="129" t="e">
        <f>VLOOKUP(M76, Sheet3!$B$2:$C$142, 2, FALSE)</f>
        <v>#N/A</v>
      </c>
      <c r="P76" s="23" t="s">
        <v>99</v>
      </c>
      <c r="Q76" s="174">
        <v>0.02</v>
      </c>
      <c r="R76" s="129">
        <f>VLOOKUP(P76, Sheet3!$B$2:$C$142, 2, FALSE)</f>
        <v>9002939</v>
      </c>
      <c r="S76" s="194" t="s">
        <v>99</v>
      </c>
      <c r="T76" s="22">
        <v>0.01</v>
      </c>
      <c r="U76" s="129">
        <f>VLOOKUP(S76, Sheet3!$B$2:$C$142, 2, FALSE)</f>
        <v>9002939</v>
      </c>
      <c r="V76" s="116"/>
      <c r="W76" s="97"/>
      <c r="X76" s="22"/>
      <c r="Y76" s="129" t="e">
        <f>VLOOKUP(W76, Sheet3!$B$2:$C$142, 2, FALSE)</f>
        <v>#N/A</v>
      </c>
      <c r="Z76" s="23"/>
      <c r="AA76" s="174"/>
      <c r="AB76" s="129" t="e">
        <f>VLOOKUP(Z76, Sheet3!$B$2:$C$142, 2, FALSE)</f>
        <v>#N/A</v>
      </c>
      <c r="AC76" s="194"/>
      <c r="AD76" s="22"/>
      <c r="AE76" s="129" t="e">
        <f>VLOOKUP(AC76, Sheet3!$B$2:$C$142, 2, FALSE)</f>
        <v>#N/A</v>
      </c>
    </row>
    <row r="77" spans="2:31" x14ac:dyDescent="0.3">
      <c r="B77" s="116"/>
      <c r="E77" s="175"/>
      <c r="F77" s="62"/>
      <c r="G77" s="61"/>
      <c r="H77" s="175"/>
      <c r="K77" s="188"/>
      <c r="L77" s="116"/>
      <c r="M77" s="31" t="s">
        <v>50</v>
      </c>
      <c r="N77" s="32">
        <v>0.09</v>
      </c>
      <c r="O77" s="129">
        <f>VLOOKUP(M77, Sheet3!$B$2:$C$142, 2, FALSE)</f>
        <v>9002931</v>
      </c>
      <c r="P77" s="33"/>
      <c r="Q77" s="175"/>
      <c r="R77" s="129" t="e">
        <f>VLOOKUP(P77, Sheet3!$B$2:$C$142, 2, FALSE)</f>
        <v>#N/A</v>
      </c>
      <c r="S77" s="195"/>
      <c r="T77" s="32"/>
      <c r="U77" s="129" t="e">
        <f>VLOOKUP(S77, Sheet3!$B$2:$C$142, 2, FALSE)</f>
        <v>#N/A</v>
      </c>
      <c r="V77" s="116"/>
      <c r="W77" s="98" t="s">
        <v>50</v>
      </c>
      <c r="X77" s="32">
        <v>0.09</v>
      </c>
      <c r="Y77" s="129">
        <f>VLOOKUP(W77, Sheet3!$B$2:$C$142, 2, FALSE)</f>
        <v>9002931</v>
      </c>
      <c r="Z77" s="33"/>
      <c r="AA77" s="175"/>
      <c r="AB77" s="129" t="e">
        <f>VLOOKUP(Z77, Sheet3!$B$2:$C$142, 2, FALSE)</f>
        <v>#N/A</v>
      </c>
      <c r="AC77" s="195"/>
      <c r="AD77" s="32"/>
      <c r="AE77" s="129" t="e">
        <f>VLOOKUP(AC77, Sheet3!$B$2:$C$142, 2, FALSE)</f>
        <v>#N/A</v>
      </c>
    </row>
    <row r="78" spans="2:31" x14ac:dyDescent="0.3">
      <c r="B78" s="116"/>
      <c r="E78" s="175"/>
      <c r="F78" s="62"/>
      <c r="G78" s="61"/>
      <c r="H78" s="175"/>
      <c r="K78" s="188"/>
      <c r="L78" s="116"/>
      <c r="M78" s="31" t="s">
        <v>51</v>
      </c>
      <c r="N78" s="32">
        <v>0.02</v>
      </c>
      <c r="O78" s="129" t="e">
        <f>VLOOKUP(M78, Sheet3!$B$2:$C$142, 2, FALSE)</f>
        <v>#N/A</v>
      </c>
      <c r="P78" s="33" t="s">
        <v>51</v>
      </c>
      <c r="Q78" s="175">
        <v>0.1</v>
      </c>
      <c r="R78" s="129" t="e">
        <f>VLOOKUP(P78, Sheet3!$B$2:$C$142, 2, FALSE)</f>
        <v>#N/A</v>
      </c>
      <c r="S78" s="195" t="s">
        <v>51</v>
      </c>
      <c r="T78" s="32">
        <v>0.12</v>
      </c>
      <c r="U78" s="129" t="e">
        <f>VLOOKUP(S78, Sheet3!$B$2:$C$142, 2, FALSE)</f>
        <v>#N/A</v>
      </c>
      <c r="V78" s="116"/>
      <c r="W78" s="98" t="s">
        <v>73</v>
      </c>
      <c r="X78" s="32">
        <v>0.02</v>
      </c>
      <c r="Y78" s="129" t="e">
        <f>VLOOKUP(W78, Sheet3!$B$2:$C$142, 2, FALSE)</f>
        <v>#N/A</v>
      </c>
      <c r="Z78" s="33" t="s">
        <v>73</v>
      </c>
      <c r="AA78" s="175">
        <v>6.6239999999999993E-2</v>
      </c>
      <c r="AB78" s="129" t="e">
        <f>VLOOKUP(Z78, Sheet3!$B$2:$C$142, 2, FALSE)</f>
        <v>#N/A</v>
      </c>
      <c r="AC78" s="195"/>
      <c r="AD78" s="32"/>
      <c r="AE78" s="129" t="e">
        <f>VLOOKUP(AC78, Sheet3!$B$2:$C$142, 2, FALSE)</f>
        <v>#N/A</v>
      </c>
    </row>
    <row r="79" spans="2:31" x14ac:dyDescent="0.3">
      <c r="B79" s="116"/>
      <c r="E79" s="177"/>
      <c r="F79" s="62"/>
      <c r="G79" s="61"/>
      <c r="H79" s="177"/>
      <c r="K79" s="180"/>
      <c r="L79" s="116"/>
      <c r="M79" s="46" t="s">
        <v>24</v>
      </c>
      <c r="N79" s="47">
        <v>0.03</v>
      </c>
      <c r="O79" s="129">
        <f>VLOOKUP(M79, Sheet3!$B$2:$C$142, 2, FALSE)</f>
        <v>9002891</v>
      </c>
      <c r="P79" s="48"/>
      <c r="Q79" s="177"/>
      <c r="R79" s="129" t="e">
        <f>VLOOKUP(P79, Sheet3!$B$2:$C$142, 2, FALSE)</f>
        <v>#N/A</v>
      </c>
      <c r="S79" s="196"/>
      <c r="T79" s="47"/>
      <c r="U79" s="129" t="e">
        <f>VLOOKUP(S79, Sheet3!$B$2:$C$142, 2, FALSE)</f>
        <v>#N/A</v>
      </c>
      <c r="V79" s="116"/>
      <c r="W79" s="99" t="s">
        <v>24</v>
      </c>
      <c r="X79" s="47">
        <v>0.03</v>
      </c>
      <c r="Y79" s="129">
        <f>VLOOKUP(W79, Sheet3!$B$2:$C$142, 2, FALSE)</f>
        <v>9002891</v>
      </c>
      <c r="Z79" s="48"/>
      <c r="AA79" s="177"/>
      <c r="AB79" s="129" t="e">
        <f>VLOOKUP(Z79, Sheet3!$B$2:$C$142, 2, FALSE)</f>
        <v>#N/A</v>
      </c>
      <c r="AC79" s="196"/>
      <c r="AD79" s="47"/>
      <c r="AE79" s="129" t="e">
        <f>VLOOKUP(AC79, Sheet3!$B$2:$C$142, 2, FALSE)</f>
        <v>#N/A</v>
      </c>
    </row>
    <row r="80" spans="2:31" x14ac:dyDescent="0.3">
      <c r="B80" s="116"/>
      <c r="E80" s="177"/>
      <c r="F80" s="62"/>
      <c r="G80" s="61"/>
      <c r="H80" s="177"/>
      <c r="I80" s="48"/>
      <c r="J80" s="47"/>
      <c r="K80" s="180"/>
      <c r="L80" s="116"/>
      <c r="M80" s="46" t="s">
        <v>54</v>
      </c>
      <c r="N80" s="47">
        <v>0.01</v>
      </c>
      <c r="O80" s="129">
        <f>VLOOKUP(M80, Sheet3!$B$2:$C$142, 2, FALSE)</f>
        <v>9002893</v>
      </c>
      <c r="P80" s="48" t="s">
        <v>54</v>
      </c>
      <c r="Q80" s="177">
        <v>0.1</v>
      </c>
      <c r="R80" s="129">
        <f>VLOOKUP(P80, Sheet3!$B$2:$C$142, 2, FALSE)</f>
        <v>9002893</v>
      </c>
      <c r="S80" s="196" t="s">
        <v>54</v>
      </c>
      <c r="T80" s="47">
        <v>0.1</v>
      </c>
      <c r="U80" s="129">
        <f>VLOOKUP(S80, Sheet3!$B$2:$C$142, 2, FALSE)</f>
        <v>9002893</v>
      </c>
      <c r="V80" s="116"/>
      <c r="W80" s="99" t="s">
        <v>77</v>
      </c>
      <c r="X80" s="47">
        <v>0.01</v>
      </c>
      <c r="Y80" s="129">
        <f>VLOOKUP(W80, Sheet3!$B$2:$C$142, 2, FALSE)</f>
        <v>9002893</v>
      </c>
      <c r="Z80" s="48" t="s">
        <v>77</v>
      </c>
      <c r="AA80" s="177">
        <v>0.1</v>
      </c>
      <c r="AB80" s="129">
        <f>VLOOKUP(Z80, Sheet3!$B$2:$C$142, 2, FALSE)</f>
        <v>9002893</v>
      </c>
      <c r="AC80" s="196" t="s">
        <v>77</v>
      </c>
      <c r="AD80" s="47">
        <v>0.12016</v>
      </c>
      <c r="AE80" s="129">
        <f>VLOOKUP(AC80, Sheet3!$B$2:$C$142, 2, FALSE)</f>
        <v>9002893</v>
      </c>
    </row>
    <row r="81" spans="2:31" x14ac:dyDescent="0.3">
      <c r="B81" s="116"/>
      <c r="E81" s="176"/>
      <c r="F81" s="62"/>
      <c r="G81" s="61"/>
      <c r="H81" s="176"/>
      <c r="K81" s="179"/>
      <c r="L81" s="116"/>
      <c r="M81" s="38" t="s">
        <v>17</v>
      </c>
      <c r="N81" s="39">
        <v>9.9979999999999999E-2</v>
      </c>
      <c r="O81" s="129">
        <f>VLOOKUP(M81, Sheet3!$B$2:$C$142, 2, FALSE)</f>
        <v>9002959</v>
      </c>
      <c r="P81" s="40"/>
      <c r="Q81" s="176"/>
      <c r="R81" s="129" t="e">
        <f>VLOOKUP(P81, Sheet3!$B$2:$C$142, 2, FALSE)</f>
        <v>#N/A</v>
      </c>
      <c r="S81" s="199"/>
      <c r="T81" s="39"/>
      <c r="U81" s="129" t="e">
        <f>VLOOKUP(S81, Sheet3!$B$2:$C$142, 2, FALSE)</f>
        <v>#N/A</v>
      </c>
      <c r="V81" s="116"/>
      <c r="W81" s="100" t="s">
        <v>17</v>
      </c>
      <c r="X81" s="39">
        <v>3.9960000000000002E-2</v>
      </c>
      <c r="Y81" s="129">
        <f>VLOOKUP(W81, Sheet3!$B$2:$C$142, 2, FALSE)</f>
        <v>9002959</v>
      </c>
      <c r="Z81" s="40"/>
      <c r="AA81" s="176"/>
      <c r="AB81" s="129" t="e">
        <f>VLOOKUP(Z81, Sheet3!$B$2:$C$142, 2, FALSE)</f>
        <v>#N/A</v>
      </c>
      <c r="AC81" s="199"/>
      <c r="AD81" s="39"/>
      <c r="AE81" s="129" t="e">
        <f>VLOOKUP(AC81, Sheet3!$B$2:$C$142, 2, FALSE)</f>
        <v>#N/A</v>
      </c>
    </row>
    <row r="82" spans="2:31" x14ac:dyDescent="0.3">
      <c r="B82" s="116"/>
      <c r="C82" s="21"/>
      <c r="D82" s="22"/>
      <c r="E82" s="174"/>
      <c r="F82" s="62"/>
      <c r="G82" s="61"/>
      <c r="H82" s="184"/>
      <c r="K82" s="190"/>
      <c r="L82" s="116"/>
      <c r="M82" s="21"/>
      <c r="N82" s="22"/>
      <c r="O82" s="129" t="e">
        <f>VLOOKUP(M82, Sheet3!$B$2:$C$142, 2, FALSE)</f>
        <v>#N/A</v>
      </c>
      <c r="P82" s="24" t="s">
        <v>55</v>
      </c>
      <c r="Q82" s="184">
        <v>1E-3</v>
      </c>
      <c r="R82" s="129">
        <f>VLOOKUP(P82, Sheet3!$B$2:$C$142, 2, FALSE)</f>
        <v>9002872</v>
      </c>
      <c r="S82" s="205" t="s">
        <v>55</v>
      </c>
      <c r="T82" s="25">
        <v>8.9999999999999993E-3</v>
      </c>
      <c r="U82" s="129">
        <f>VLOOKUP(S82, Sheet3!$B$2:$C$142, 2, FALSE)</f>
        <v>9002872</v>
      </c>
      <c r="V82" s="116"/>
      <c r="W82" s="97"/>
      <c r="X82" s="22"/>
      <c r="Y82" s="129" t="e">
        <f>VLOOKUP(W82, Sheet3!$B$2:$C$142, 2, FALSE)</f>
        <v>#N/A</v>
      </c>
      <c r="Z82" s="24" t="s">
        <v>55</v>
      </c>
      <c r="AA82" s="184">
        <v>2E-3</v>
      </c>
      <c r="AB82" s="129">
        <f>VLOOKUP(Z82, Sheet3!$B$2:$C$142, 2, FALSE)</f>
        <v>9002872</v>
      </c>
      <c r="AC82" s="205" t="s">
        <v>55</v>
      </c>
      <c r="AD82" s="25">
        <v>0.01</v>
      </c>
      <c r="AE82" s="129">
        <f>VLOOKUP(AC82, Sheet3!$B$2:$C$142, 2, FALSE)</f>
        <v>9002872</v>
      </c>
    </row>
    <row r="83" spans="2:31" x14ac:dyDescent="0.3">
      <c r="B83" s="116"/>
      <c r="C83" s="21"/>
      <c r="D83" s="22"/>
      <c r="E83" s="174"/>
      <c r="F83" s="62"/>
      <c r="G83" s="61"/>
      <c r="H83" s="184"/>
      <c r="K83" s="190"/>
      <c r="L83" s="116"/>
      <c r="M83" s="21"/>
      <c r="N83" s="22"/>
      <c r="O83" s="129" t="e">
        <f>VLOOKUP(M83, Sheet3!$B$2:$C$142, 2, FALSE)</f>
        <v>#N/A</v>
      </c>
      <c r="P83" s="24" t="s">
        <v>121</v>
      </c>
      <c r="Q83" s="184">
        <v>2.0000000000000001E-4</v>
      </c>
      <c r="R83" s="129">
        <f>VLOOKUP(P83, Sheet3!$B$2:$C$142, 2, FALSE)</f>
        <v>9002873</v>
      </c>
      <c r="S83" s="205" t="s">
        <v>121</v>
      </c>
      <c r="T83" s="25">
        <v>4.0000000000000002E-4</v>
      </c>
      <c r="U83" s="129">
        <f>VLOOKUP(S83, Sheet3!$B$2:$C$142, 2, FALSE)</f>
        <v>9002873</v>
      </c>
      <c r="V83" s="116"/>
      <c r="W83" s="97"/>
      <c r="X83" s="22"/>
      <c r="Y83" s="129" t="e">
        <f>VLOOKUP(W83, Sheet3!$B$2:$C$142, 2, FALSE)</f>
        <v>#N/A</v>
      </c>
      <c r="Z83" s="24" t="s">
        <v>121</v>
      </c>
      <c r="AA83" s="184">
        <v>4.0000000000000002E-4</v>
      </c>
      <c r="AB83" s="129">
        <f>VLOOKUP(Z83, Sheet3!$B$2:$C$142, 2, FALSE)</f>
        <v>9002873</v>
      </c>
      <c r="AC83" s="205" t="s">
        <v>121</v>
      </c>
      <c r="AD83" s="25">
        <v>1E-3</v>
      </c>
      <c r="AE83" s="129">
        <f>VLOOKUP(AC83, Sheet3!$B$2:$C$142, 2, FALSE)</f>
        <v>9002873</v>
      </c>
    </row>
    <row r="84" spans="2:31" x14ac:dyDescent="0.3">
      <c r="B84" s="116"/>
      <c r="C84" s="31"/>
      <c r="D84" s="32"/>
      <c r="E84" s="175"/>
      <c r="F84" s="62"/>
      <c r="G84" s="61"/>
      <c r="H84" s="175"/>
      <c r="I84" s="33"/>
      <c r="J84" s="32"/>
      <c r="K84" s="188"/>
      <c r="L84" s="116"/>
      <c r="M84" s="31"/>
      <c r="N84" s="32"/>
      <c r="O84" s="129" t="e">
        <f>VLOOKUP(M84, Sheet3!$B$2:$C$142, 2, FALSE)</f>
        <v>#N/A</v>
      </c>
      <c r="P84" s="33"/>
      <c r="Q84" s="175"/>
      <c r="R84" s="129" t="e">
        <f>VLOOKUP(P84, Sheet3!$B$2:$C$142, 2, FALSE)</f>
        <v>#N/A</v>
      </c>
      <c r="S84" s="195"/>
      <c r="T84" s="32"/>
      <c r="U84" s="129" t="e">
        <f>VLOOKUP(S84, Sheet3!$B$2:$C$142, 2, FALSE)</f>
        <v>#N/A</v>
      </c>
      <c r="V84" s="116"/>
      <c r="W84" s="98"/>
      <c r="X84" s="32"/>
      <c r="Y84" s="129" t="e">
        <f>VLOOKUP(W84, Sheet3!$B$2:$C$142, 2, FALSE)</f>
        <v>#N/A</v>
      </c>
      <c r="Z84" s="37" t="s">
        <v>71</v>
      </c>
      <c r="AA84" s="185">
        <v>0.03</v>
      </c>
      <c r="AB84" s="129">
        <f>VLOOKUP(Z84, Sheet3!$B$2:$C$142, 2, FALSE)</f>
        <v>9002958</v>
      </c>
      <c r="AC84" s="202" t="s">
        <v>91</v>
      </c>
      <c r="AD84" s="35">
        <v>0.01</v>
      </c>
      <c r="AE84" s="129">
        <f>VLOOKUP(AC84, Sheet3!$B$2:$C$142, 2, FALSE)</f>
        <v>9002958</v>
      </c>
    </row>
    <row r="85" spans="2:31" x14ac:dyDescent="0.3">
      <c r="B85" s="116"/>
      <c r="C85" s="31"/>
      <c r="D85" s="32"/>
      <c r="E85" s="175"/>
      <c r="F85" s="62"/>
      <c r="G85" s="61"/>
      <c r="H85" s="175"/>
      <c r="I85" s="33"/>
      <c r="J85" s="32"/>
      <c r="K85" s="188"/>
      <c r="L85" s="116"/>
      <c r="M85" s="31"/>
      <c r="N85" s="32"/>
      <c r="O85" s="129" t="e">
        <f>VLOOKUP(M85, Sheet3!$B$2:$C$142, 2, FALSE)</f>
        <v>#N/A</v>
      </c>
      <c r="P85" s="37" t="s">
        <v>91</v>
      </c>
      <c r="Q85" s="185">
        <v>0.05</v>
      </c>
      <c r="R85" s="129">
        <f>VLOOKUP(P85, Sheet3!$B$2:$C$142, 2, FALSE)</f>
        <v>9002958</v>
      </c>
      <c r="S85" s="202" t="s">
        <v>91</v>
      </c>
      <c r="T85" s="35">
        <v>0.05</v>
      </c>
      <c r="U85" s="129">
        <f>VLOOKUP(S85, Sheet3!$B$2:$C$142, 2, FALSE)</f>
        <v>9002958</v>
      </c>
      <c r="V85" s="116"/>
      <c r="W85" s="98"/>
      <c r="X85" s="32"/>
      <c r="Y85" s="129" t="e">
        <f>VLOOKUP(W85, Sheet3!$B$2:$C$142, 2, FALSE)</f>
        <v>#N/A</v>
      </c>
      <c r="Z85" s="37" t="s">
        <v>72</v>
      </c>
      <c r="AA85" s="185">
        <v>0.01</v>
      </c>
      <c r="AB85" s="129">
        <f>VLOOKUP(Z85, Sheet3!$B$2:$C$142, 2, FALSE)</f>
        <v>9002909</v>
      </c>
      <c r="AC85" s="202"/>
      <c r="AD85" s="35"/>
      <c r="AE85" s="129" t="e">
        <f>VLOOKUP(AC85, Sheet3!$B$2:$C$142, 2, FALSE)</f>
        <v>#N/A</v>
      </c>
    </row>
    <row r="86" spans="2:31" x14ac:dyDescent="0.3">
      <c r="B86" s="116"/>
      <c r="C86" s="31"/>
      <c r="D86" s="32"/>
      <c r="E86" s="175"/>
      <c r="F86" s="62"/>
      <c r="G86" s="61"/>
      <c r="H86" s="175"/>
      <c r="I86" s="33"/>
      <c r="J86" s="32"/>
      <c r="K86" s="188"/>
      <c r="L86" s="116"/>
      <c r="M86" s="31"/>
      <c r="N86" s="32"/>
      <c r="O86" s="129" t="e">
        <f>VLOOKUP(M86, Sheet3!$B$2:$C$142, 2, FALSE)</f>
        <v>#N/A</v>
      </c>
      <c r="P86" s="33"/>
      <c r="Q86" s="175"/>
      <c r="R86" s="129" t="e">
        <f>VLOOKUP(P86, Sheet3!$B$2:$C$142, 2, FALSE)</f>
        <v>#N/A</v>
      </c>
      <c r="S86" s="203" t="s">
        <v>100</v>
      </c>
      <c r="T86" s="89">
        <v>0.05</v>
      </c>
      <c r="U86" s="129">
        <f>VLOOKUP(S86, Sheet3!$B$2:$C$142, 2, FALSE)</f>
        <v>9002909</v>
      </c>
      <c r="V86" s="116"/>
      <c r="W86" s="98"/>
      <c r="X86" s="32"/>
      <c r="Y86" s="129" t="e">
        <f>VLOOKUP(W86, Sheet3!$B$2:$C$142, 2, FALSE)</f>
        <v>#N/A</v>
      </c>
      <c r="Z86" s="33"/>
      <c r="AA86" s="175"/>
      <c r="AB86" s="129" t="e">
        <f>VLOOKUP(Z86, Sheet3!$B$2:$C$142, 2, FALSE)</f>
        <v>#N/A</v>
      </c>
      <c r="AC86" s="195"/>
      <c r="AD86" s="32"/>
      <c r="AE86" s="129" t="e">
        <f>VLOOKUP(AC86, Sheet3!$B$2:$C$142, 2, FALSE)</f>
        <v>#N/A</v>
      </c>
    </row>
    <row r="87" spans="2:31" x14ac:dyDescent="0.3">
      <c r="B87" s="116"/>
      <c r="E87" s="177"/>
      <c r="F87" s="62"/>
      <c r="G87" s="61"/>
      <c r="H87" s="177"/>
      <c r="K87" s="180"/>
      <c r="L87" s="116"/>
      <c r="M87" s="46" t="s">
        <v>229</v>
      </c>
      <c r="N87" s="47">
        <v>1.0000000000000001E-5</v>
      </c>
      <c r="O87" s="129">
        <f>VLOOKUP(M87, Sheet3!$B$2:$C$142, 2, FALSE)</f>
        <v>9002945</v>
      </c>
      <c r="P87" s="48" t="s">
        <v>229</v>
      </c>
      <c r="Q87" s="177">
        <v>1E-4</v>
      </c>
      <c r="R87" s="129">
        <f>VLOOKUP(P87, Sheet3!$B$2:$C$142, 2, FALSE)</f>
        <v>9002945</v>
      </c>
      <c r="S87" s="196" t="s">
        <v>229</v>
      </c>
      <c r="T87" s="47">
        <v>1E-3</v>
      </c>
      <c r="U87" s="129">
        <f>VLOOKUP(S87, Sheet3!$B$2:$C$142, 2, FALSE)</f>
        <v>9002945</v>
      </c>
      <c r="V87" s="116"/>
      <c r="W87" s="99" t="s">
        <v>229</v>
      </c>
      <c r="X87" s="47">
        <v>1.0000000000000001E-5</v>
      </c>
      <c r="Y87" s="129">
        <f>VLOOKUP(W87, Sheet3!$B$2:$C$142, 2, FALSE)</f>
        <v>9002945</v>
      </c>
      <c r="Z87" s="48" t="s">
        <v>229</v>
      </c>
      <c r="AA87" s="177">
        <v>1E-4</v>
      </c>
      <c r="AB87" s="129">
        <f>VLOOKUP(Z87, Sheet3!$B$2:$C$142, 2, FALSE)</f>
        <v>9002945</v>
      </c>
      <c r="AC87" s="196" t="s">
        <v>229</v>
      </c>
      <c r="AD87" s="47">
        <v>1E-3</v>
      </c>
      <c r="AE87" s="129">
        <f>VLOOKUP(AC87, Sheet3!$B$2:$C$142, 2, FALSE)</f>
        <v>9002945</v>
      </c>
    </row>
    <row r="88" spans="2:31" x14ac:dyDescent="0.3">
      <c r="B88" s="116"/>
      <c r="C88" s="46"/>
      <c r="D88" s="47"/>
      <c r="E88" s="177"/>
      <c r="H88" s="177"/>
      <c r="I88" s="48"/>
      <c r="J88" s="47"/>
      <c r="K88" s="180"/>
      <c r="L88" s="116"/>
      <c r="M88" s="46" t="s">
        <v>231</v>
      </c>
      <c r="N88" s="47">
        <v>1.0000000000000001E-5</v>
      </c>
      <c r="O88" s="129">
        <f>VLOOKUP(M88, Sheet3!$B$2:$C$142, 2, FALSE)</f>
        <v>9002944</v>
      </c>
      <c r="P88" s="48" t="s">
        <v>231</v>
      </c>
      <c r="Q88" s="177">
        <v>1E-4</v>
      </c>
      <c r="R88" s="129">
        <f>VLOOKUP(P88, Sheet3!$B$2:$C$142, 2, FALSE)</f>
        <v>9002944</v>
      </c>
      <c r="S88" s="196" t="s">
        <v>231</v>
      </c>
      <c r="T88" s="47">
        <v>1E-3</v>
      </c>
      <c r="U88" s="129">
        <f>VLOOKUP(S88, Sheet3!$B$2:$C$142, 2, FALSE)</f>
        <v>9002944</v>
      </c>
      <c r="V88" s="116"/>
      <c r="W88" s="99" t="s">
        <v>231</v>
      </c>
      <c r="X88" s="47">
        <v>1.0000000000000001E-5</v>
      </c>
      <c r="Y88" s="129">
        <f>VLOOKUP(W88, Sheet3!$B$2:$C$142, 2, FALSE)</f>
        <v>9002944</v>
      </c>
      <c r="Z88" s="48" t="s">
        <v>231</v>
      </c>
      <c r="AA88" s="177">
        <v>1E-4</v>
      </c>
      <c r="AB88" s="129">
        <f>VLOOKUP(Z88, Sheet3!$B$2:$C$142, 2, FALSE)</f>
        <v>9002944</v>
      </c>
      <c r="AC88" s="196" t="s">
        <v>231</v>
      </c>
      <c r="AD88" s="47">
        <v>1E-3</v>
      </c>
      <c r="AE88" s="129">
        <f>VLOOKUP(AC88, Sheet3!$B$2:$C$142, 2, FALSE)</f>
        <v>9002944</v>
      </c>
    </row>
    <row r="89" spans="2:31" x14ac:dyDescent="0.3">
      <c r="B89" s="116"/>
      <c r="C89" s="46"/>
      <c r="D89" s="47"/>
      <c r="E89" s="177"/>
      <c r="H89" s="177"/>
      <c r="I89" s="48"/>
      <c r="J89" s="47"/>
      <c r="K89" s="180"/>
      <c r="L89" s="116"/>
      <c r="M89" s="46"/>
      <c r="N89" s="47"/>
      <c r="O89" s="129" t="e">
        <f>VLOOKUP(M89, Sheet3!$B$2:$C$142, 2, FALSE)</f>
        <v>#N/A</v>
      </c>
      <c r="P89" s="48"/>
      <c r="Q89" s="177"/>
      <c r="R89" s="129" t="e">
        <f>VLOOKUP(P89, Sheet3!$B$2:$C$142, 2, FALSE)</f>
        <v>#N/A</v>
      </c>
      <c r="S89" s="196"/>
      <c r="T89" s="47"/>
      <c r="U89" s="129" t="e">
        <f>VLOOKUP(S89, Sheet3!$B$2:$C$142, 2, FALSE)</f>
        <v>#N/A</v>
      </c>
      <c r="V89" s="116"/>
      <c r="W89" s="99" t="s">
        <v>236</v>
      </c>
      <c r="X89" s="47">
        <v>1.0000000000000001E-5</v>
      </c>
      <c r="Y89" s="129">
        <f>VLOOKUP(W89, Sheet3!$B$2:$C$142, 2, FALSE)</f>
        <v>9002942</v>
      </c>
      <c r="Z89" s="48" t="s">
        <v>236</v>
      </c>
      <c r="AA89" s="177">
        <v>1E-4</v>
      </c>
      <c r="AB89" s="129">
        <f>VLOOKUP(Z89, Sheet3!$B$2:$C$142, 2, FALSE)</f>
        <v>9002942</v>
      </c>
      <c r="AC89" s="196" t="s">
        <v>236</v>
      </c>
      <c r="AD89" s="47">
        <v>1E-3</v>
      </c>
      <c r="AE89" s="129">
        <f>VLOOKUP(AC89, Sheet3!$B$2:$C$142, 2, FALSE)</f>
        <v>9002942</v>
      </c>
    </row>
    <row r="90" spans="2:31" x14ac:dyDescent="0.3">
      <c r="B90" s="116"/>
      <c r="C90" s="46"/>
      <c r="D90" s="47"/>
      <c r="E90" s="177"/>
      <c r="H90" s="177"/>
      <c r="I90" s="48"/>
      <c r="J90" s="47"/>
      <c r="K90" s="180"/>
      <c r="L90" s="116"/>
      <c r="M90" s="46"/>
      <c r="N90" s="47"/>
      <c r="O90" s="129" t="e">
        <f>VLOOKUP(M90, Sheet3!$B$2:$C$142, 2, FALSE)</f>
        <v>#N/A</v>
      </c>
      <c r="P90" s="48"/>
      <c r="Q90" s="177"/>
      <c r="R90" s="129" t="e">
        <f>VLOOKUP(P90, Sheet3!$B$2:$C$142, 2, FALSE)</f>
        <v>#N/A</v>
      </c>
      <c r="S90" s="196"/>
      <c r="T90" s="47"/>
      <c r="U90" s="129" t="e">
        <f>VLOOKUP(S90, Sheet3!$B$2:$C$142, 2, FALSE)</f>
        <v>#N/A</v>
      </c>
      <c r="V90" s="116"/>
      <c r="W90" s="99" t="s">
        <v>237</v>
      </c>
      <c r="X90" s="47">
        <v>1.0000000000000001E-5</v>
      </c>
      <c r="Y90" s="129">
        <f>VLOOKUP(W90, Sheet3!$B$2:$C$142, 2, FALSE)</f>
        <v>9002943</v>
      </c>
      <c r="Z90" s="48" t="s">
        <v>237</v>
      </c>
      <c r="AA90" s="177">
        <v>1E-4</v>
      </c>
      <c r="AB90" s="129">
        <f>VLOOKUP(Z90, Sheet3!$B$2:$C$142, 2, FALSE)</f>
        <v>9002943</v>
      </c>
      <c r="AC90" s="196" t="s">
        <v>237</v>
      </c>
      <c r="AD90" s="47">
        <v>1E-3</v>
      </c>
      <c r="AE90" s="129">
        <f>VLOOKUP(AC90, Sheet3!$B$2:$C$142, 2, FALSE)</f>
        <v>9002943</v>
      </c>
    </row>
    <row r="91" spans="2:31" x14ac:dyDescent="0.3">
      <c r="B91" s="116"/>
      <c r="C91" s="46"/>
      <c r="D91" s="47"/>
      <c r="E91" s="177"/>
      <c r="H91" s="177"/>
      <c r="I91" s="48"/>
      <c r="J91" s="47"/>
      <c r="K91" s="180"/>
      <c r="L91" s="116"/>
      <c r="M91" s="46"/>
      <c r="N91" s="47"/>
      <c r="O91" s="129" t="e">
        <f>VLOOKUP(M91, Sheet3!$B$2:$C$142, 2, FALSE)</f>
        <v>#N/A</v>
      </c>
      <c r="P91" s="48"/>
      <c r="Q91" s="177"/>
      <c r="R91" s="129" t="e">
        <f>VLOOKUP(P91, Sheet3!$B$2:$C$142, 2, FALSE)</f>
        <v>#N/A</v>
      </c>
      <c r="S91" s="196"/>
      <c r="T91" s="47"/>
      <c r="U91" s="129" t="e">
        <f>VLOOKUP(S91, Sheet3!$B$2:$C$142, 2, FALSE)</f>
        <v>#N/A</v>
      </c>
      <c r="V91" s="116"/>
      <c r="W91" s="99"/>
      <c r="X91" s="47"/>
      <c r="Y91" s="129" t="e">
        <f>VLOOKUP(W91, Sheet3!$B$2:$C$142, 2, FALSE)</f>
        <v>#N/A</v>
      </c>
      <c r="Z91" s="48"/>
      <c r="AA91" s="177"/>
      <c r="AB91" s="129" t="e">
        <f>VLOOKUP(Z91, Sheet3!$B$2:$C$142, 2, FALSE)</f>
        <v>#N/A</v>
      </c>
      <c r="AC91" s="196"/>
      <c r="AD91" s="47"/>
      <c r="AE91" s="129" t="e">
        <f>VLOOKUP(AC91, Sheet3!$B$2:$C$142, 2, FALSE)</f>
        <v>#N/A</v>
      </c>
    </row>
    <row r="92" spans="2:31" x14ac:dyDescent="0.3">
      <c r="B92" s="116"/>
      <c r="C92" s="60"/>
      <c r="D92" s="61"/>
      <c r="E92" s="181"/>
      <c r="H92" s="181"/>
      <c r="I92" s="62"/>
      <c r="J92" s="61"/>
      <c r="K92" s="159"/>
      <c r="L92" s="116"/>
      <c r="M92" s="60"/>
      <c r="N92" s="61"/>
      <c r="O92" s="129" t="e">
        <f>VLOOKUP(M92, Sheet3!$B$2:$C$142, 2, FALSE)</f>
        <v>#N/A</v>
      </c>
      <c r="P92" s="62"/>
      <c r="Q92" s="181"/>
      <c r="R92" s="129" t="e">
        <f>VLOOKUP(P92, Sheet3!$B$2:$C$142, 2, FALSE)</f>
        <v>#N/A</v>
      </c>
      <c r="S92" s="206"/>
      <c r="T92" s="61"/>
      <c r="U92" s="129" t="e">
        <f>VLOOKUP(S92, Sheet3!$B$2:$C$142, 2, FALSE)</f>
        <v>#N/A</v>
      </c>
      <c r="V92" s="116"/>
      <c r="W92" s="101"/>
      <c r="X92" s="61"/>
      <c r="Y92" s="129" t="e">
        <f>VLOOKUP(W92, Sheet3!$B$2:$C$142, 2, FALSE)</f>
        <v>#N/A</v>
      </c>
      <c r="Z92" s="62"/>
      <c r="AA92" s="181"/>
      <c r="AB92" s="129" t="e">
        <f>VLOOKUP(Z92, Sheet3!$B$2:$C$142, 2, FALSE)</f>
        <v>#N/A</v>
      </c>
      <c r="AC92" s="206"/>
      <c r="AD92" s="92"/>
      <c r="AE92" s="129" t="e">
        <f>VLOOKUP(AC92, Sheet3!$B$2:$C$142, 2, FALSE)</f>
        <v>#N/A</v>
      </c>
    </row>
    <row r="93" spans="2:31" x14ac:dyDescent="0.3">
      <c r="B93" s="116"/>
      <c r="C93" s="60"/>
      <c r="D93" s="61"/>
      <c r="E93" s="181"/>
      <c r="H93" s="181"/>
      <c r="I93" s="62"/>
      <c r="J93" s="61"/>
      <c r="K93" s="159"/>
      <c r="L93" s="116"/>
      <c r="M93" s="60"/>
      <c r="N93" s="61"/>
      <c r="O93" s="129" t="e">
        <f>VLOOKUP(M93, Sheet3!$B$2:$C$142, 2, FALSE)</f>
        <v>#N/A</v>
      </c>
      <c r="P93" s="62"/>
      <c r="Q93" s="181"/>
      <c r="R93" s="129" t="e">
        <f>VLOOKUP(P93, Sheet3!$B$2:$C$142, 2, FALSE)</f>
        <v>#N/A</v>
      </c>
      <c r="S93" s="206"/>
      <c r="T93" s="61"/>
      <c r="U93" s="129" t="e">
        <f>VLOOKUP(S93, Sheet3!$B$2:$C$142, 2, FALSE)</f>
        <v>#N/A</v>
      </c>
      <c r="V93" s="116"/>
      <c r="W93" s="101"/>
      <c r="X93" s="61"/>
      <c r="Y93" s="129" t="e">
        <f>VLOOKUP(W93, Sheet3!$B$2:$C$142, 2, FALSE)</f>
        <v>#N/A</v>
      </c>
      <c r="Z93" s="62"/>
      <c r="AA93" s="181"/>
      <c r="AB93" s="129" t="e">
        <f>VLOOKUP(Z93, Sheet3!$B$2:$C$142, 2, FALSE)</f>
        <v>#N/A</v>
      </c>
      <c r="AC93" s="206"/>
      <c r="AD93" s="61"/>
      <c r="AE93" s="129" t="e">
        <f>VLOOKUP(AC93, Sheet3!$B$2:$C$142, 2, FALSE)</f>
        <v>#N/A</v>
      </c>
    </row>
    <row r="94" spans="2:31" x14ac:dyDescent="0.3">
      <c r="B94" s="116"/>
      <c r="C94" s="60"/>
      <c r="D94" s="61"/>
      <c r="E94" s="181"/>
      <c r="H94" s="181"/>
      <c r="K94" s="159"/>
      <c r="L94" s="116"/>
      <c r="M94" s="60"/>
      <c r="N94" s="61"/>
      <c r="O94" s="129" t="e">
        <f>VLOOKUP(M94, Sheet3!$B$2:$C$142, 2, FALSE)</f>
        <v>#N/A</v>
      </c>
      <c r="P94" s="62"/>
      <c r="Q94" s="181"/>
      <c r="R94" s="129" t="e">
        <f>VLOOKUP(P94, Sheet3!$B$2:$C$142, 2, FALSE)</f>
        <v>#N/A</v>
      </c>
      <c r="S94" s="206"/>
      <c r="T94" s="61"/>
      <c r="U94" s="129" t="e">
        <f>VLOOKUP(S94, Sheet3!$B$2:$C$142, 2, FALSE)</f>
        <v>#N/A</v>
      </c>
      <c r="V94" s="116"/>
      <c r="W94" s="101"/>
      <c r="X94" s="61"/>
      <c r="Y94" s="129" t="e">
        <f>VLOOKUP(W94, Sheet3!$B$2:$C$142, 2, FALSE)</f>
        <v>#N/A</v>
      </c>
      <c r="Z94" s="62"/>
      <c r="AA94" s="181"/>
      <c r="AB94" s="129" t="e">
        <f>VLOOKUP(Z94, Sheet3!$B$2:$C$142, 2, FALSE)</f>
        <v>#N/A</v>
      </c>
      <c r="AC94" s="206"/>
      <c r="AD94" s="61"/>
      <c r="AE94" s="129" t="e">
        <f>VLOOKUP(AC94, Sheet3!$B$2:$C$142, 2, FALSE)</f>
        <v>#N/A</v>
      </c>
    </row>
    <row r="95" spans="2:31" x14ac:dyDescent="0.3">
      <c r="B95" s="116"/>
      <c r="C95" s="60"/>
      <c r="D95" s="61"/>
      <c r="E95" s="181"/>
      <c r="H95" s="181"/>
      <c r="K95" s="159"/>
      <c r="L95" s="116"/>
      <c r="M95" s="60"/>
      <c r="N95" s="61"/>
      <c r="O95" s="129" t="e">
        <f>VLOOKUP(M95, Sheet3!$B$2:$C$142, 2, FALSE)</f>
        <v>#N/A</v>
      </c>
      <c r="P95" s="62" t="s">
        <v>127</v>
      </c>
      <c r="Q95" s="181">
        <v>1E-4</v>
      </c>
      <c r="R95" s="129">
        <f>VLOOKUP(P95, Sheet3!$B$2:$C$142, 2, FALSE)</f>
        <v>9002981</v>
      </c>
      <c r="S95" s="206" t="s">
        <v>118</v>
      </c>
      <c r="T95" s="61">
        <v>2.0000000000000001E-4</v>
      </c>
      <c r="U95" s="129">
        <f>VLOOKUP(S95, Sheet3!$B$2:$C$142, 2, FALSE)</f>
        <v>9002982</v>
      </c>
      <c r="V95" s="116"/>
      <c r="W95" s="101"/>
      <c r="X95" s="61"/>
      <c r="Y95" s="129" t="e">
        <f>VLOOKUP(W95, Sheet3!$B$2:$C$142, 2, FALSE)</f>
        <v>#N/A</v>
      </c>
      <c r="Z95" s="62"/>
      <c r="AA95" s="181"/>
      <c r="AB95" s="129" t="e">
        <f>VLOOKUP(Z95, Sheet3!$B$2:$C$142, 2, FALSE)</f>
        <v>#N/A</v>
      </c>
      <c r="AC95" s="206"/>
      <c r="AD95" s="61"/>
      <c r="AE95" s="129" t="e">
        <f>VLOOKUP(AC95, Sheet3!$B$2:$C$142, 2, FALSE)</f>
        <v>#N/A</v>
      </c>
    </row>
    <row r="96" spans="2:31" x14ac:dyDescent="0.3">
      <c r="B96" s="116"/>
      <c r="C96" s="60"/>
      <c r="D96" s="61"/>
      <c r="E96" s="181"/>
      <c r="H96" s="181"/>
      <c r="I96" s="62"/>
      <c r="J96" s="61"/>
      <c r="K96" s="159"/>
      <c r="L96" s="116"/>
      <c r="M96" s="60"/>
      <c r="N96" s="61"/>
      <c r="O96" s="129" t="e">
        <f>VLOOKUP(M96, Sheet3!$B$2:$C$142, 2, FALSE)</f>
        <v>#N/A</v>
      </c>
      <c r="P96" s="62"/>
      <c r="Q96" s="181"/>
      <c r="R96" s="129" t="e">
        <f>VLOOKUP(P96, Sheet3!$B$2:$C$142, 2, FALSE)</f>
        <v>#N/A</v>
      </c>
      <c r="S96" s="206"/>
      <c r="T96" s="61"/>
      <c r="U96" s="129" t="e">
        <f>VLOOKUP(S96, Sheet3!$B$2:$C$142, 2, FALSE)</f>
        <v>#N/A</v>
      </c>
      <c r="V96" s="116"/>
      <c r="W96" s="101"/>
      <c r="X96" s="61"/>
      <c r="Y96" s="129" t="e">
        <f>VLOOKUP(W96, Sheet3!$B$2:$C$142, 2, FALSE)</f>
        <v>#N/A</v>
      </c>
      <c r="Z96" s="62"/>
      <c r="AA96" s="181"/>
      <c r="AB96" s="129" t="e">
        <f>VLOOKUP(Z96, Sheet3!$B$2:$C$142, 2, FALSE)</f>
        <v>#N/A</v>
      </c>
      <c r="AC96" s="206"/>
      <c r="AD96" s="61"/>
      <c r="AE96" s="129" t="e">
        <f>VLOOKUP(AC96, Sheet3!$B$2:$C$142, 2, FALSE)</f>
        <v>#N/A</v>
      </c>
    </row>
    <row r="97" spans="2:31" x14ac:dyDescent="0.3">
      <c r="B97" s="116"/>
      <c r="C97" s="60"/>
      <c r="D97" s="61"/>
      <c r="E97" s="181"/>
      <c r="H97" s="181"/>
      <c r="K97" s="159"/>
      <c r="L97" s="116"/>
      <c r="M97" s="60"/>
      <c r="N97" s="61"/>
      <c r="O97" s="129" t="e">
        <f>VLOOKUP(M97, Sheet3!$B$2:$C$142, 2, FALSE)</f>
        <v>#N/A</v>
      </c>
      <c r="P97" s="62" t="s">
        <v>122</v>
      </c>
      <c r="Q97" s="181">
        <v>2.0000000000000001E-4</v>
      </c>
      <c r="R97" s="129">
        <f>VLOOKUP(P97, Sheet3!$B$2:$C$142, 2, FALSE)</f>
        <v>9002894</v>
      </c>
      <c r="S97" s="206" t="s">
        <v>122</v>
      </c>
      <c r="T97" s="61">
        <v>4.0000000000000002E-4</v>
      </c>
      <c r="U97" s="129">
        <f>VLOOKUP(S97, Sheet3!$B$2:$C$142, 2, FALSE)</f>
        <v>9002894</v>
      </c>
      <c r="V97" s="116"/>
      <c r="W97" s="101"/>
      <c r="X97" s="61"/>
      <c r="Y97" s="129" t="e">
        <f>VLOOKUP(W97, Sheet3!$B$2:$C$142, 2, FALSE)</f>
        <v>#N/A</v>
      </c>
      <c r="Z97" s="62" t="s">
        <v>122</v>
      </c>
      <c r="AA97" s="181">
        <v>4.0000000000000002E-4</v>
      </c>
      <c r="AB97" s="129">
        <f>VLOOKUP(Z97, Sheet3!$B$2:$C$142, 2, FALSE)</f>
        <v>9002894</v>
      </c>
      <c r="AC97" s="206" t="s">
        <v>122</v>
      </c>
      <c r="AD97" s="61">
        <v>8.0000000000000004E-4</v>
      </c>
      <c r="AE97" s="129">
        <f>VLOOKUP(AC97, Sheet3!$B$2:$C$142, 2, FALSE)</f>
        <v>9002894</v>
      </c>
    </row>
    <row r="98" spans="2:31" x14ac:dyDescent="0.3">
      <c r="B98" s="116"/>
      <c r="C98" s="60"/>
      <c r="D98" s="61"/>
      <c r="E98" s="181"/>
      <c r="H98" s="181"/>
      <c r="I98" s="62"/>
      <c r="J98" s="61"/>
      <c r="K98" s="159"/>
      <c r="L98" s="116"/>
      <c r="M98" s="60"/>
      <c r="N98" s="61"/>
      <c r="O98" s="129" t="e">
        <f>VLOOKUP(M98, Sheet3!$B$2:$C$142, 2, FALSE)</f>
        <v>#N/A</v>
      </c>
      <c r="P98" s="62"/>
      <c r="Q98" s="181"/>
      <c r="R98" s="129" t="e">
        <f>VLOOKUP(P98, Sheet3!$B$2:$C$142, 2, FALSE)</f>
        <v>#N/A</v>
      </c>
      <c r="S98" s="206"/>
      <c r="T98" s="61"/>
      <c r="U98" s="129" t="e">
        <f>VLOOKUP(S98, Sheet3!$B$2:$C$142, 2, FALSE)</f>
        <v>#N/A</v>
      </c>
      <c r="V98" s="116"/>
      <c r="W98" s="101"/>
      <c r="X98" s="61"/>
      <c r="Y98" s="129" t="e">
        <f>VLOOKUP(W98, Sheet3!$B$2:$C$142, 2, FALSE)</f>
        <v>#N/A</v>
      </c>
      <c r="Z98" s="62"/>
      <c r="AA98" s="181"/>
      <c r="AB98" s="129" t="e">
        <f>VLOOKUP(Z98, Sheet3!$B$2:$C$142, 2, FALSE)</f>
        <v>#N/A</v>
      </c>
      <c r="AC98" s="206"/>
      <c r="AD98" s="61"/>
      <c r="AE98" s="129" t="e">
        <f>VLOOKUP(AC98, Sheet3!$B$2:$C$142, 2, FALSE)</f>
        <v>#N/A</v>
      </c>
    </row>
    <row r="99" spans="2:31" x14ac:dyDescent="0.3">
      <c r="B99" s="116"/>
      <c r="C99" s="60"/>
      <c r="D99" s="61"/>
      <c r="E99" s="181"/>
      <c r="H99" s="181"/>
      <c r="K99" s="159"/>
      <c r="L99" s="116"/>
      <c r="M99" s="60"/>
      <c r="N99" s="61"/>
      <c r="O99" s="129" t="e">
        <f>VLOOKUP(M99, Sheet3!$B$2:$C$142, 2, FALSE)</f>
        <v>#N/A</v>
      </c>
      <c r="P99" s="62" t="s">
        <v>116</v>
      </c>
      <c r="Q99" s="181">
        <v>2.0000000000000001E-4</v>
      </c>
      <c r="R99" s="129">
        <f>VLOOKUP(P99, Sheet3!$B$2:$C$142, 2, FALSE)</f>
        <v>9002874</v>
      </c>
      <c r="S99" s="206" t="s">
        <v>116</v>
      </c>
      <c r="T99" s="61">
        <v>2.0000000000000001E-4</v>
      </c>
      <c r="U99" s="129">
        <f>VLOOKUP(S99, Sheet3!$B$2:$C$142, 2, FALSE)</f>
        <v>9002874</v>
      </c>
      <c r="V99" s="116"/>
      <c r="W99" s="101"/>
      <c r="X99" s="61"/>
      <c r="Y99" s="129" t="e">
        <f>VLOOKUP(W99, Sheet3!$B$2:$C$142, 2, FALSE)</f>
        <v>#N/A</v>
      </c>
      <c r="Z99" s="62" t="s">
        <v>116</v>
      </c>
      <c r="AA99" s="181">
        <v>4.0000000000000002E-4</v>
      </c>
      <c r="AB99" s="129">
        <f>VLOOKUP(Z99, Sheet3!$B$2:$C$142, 2, FALSE)</f>
        <v>9002874</v>
      </c>
      <c r="AC99" s="206" t="s">
        <v>116</v>
      </c>
      <c r="AD99" s="61">
        <v>4.0000000000000002E-4</v>
      </c>
      <c r="AE99" s="129">
        <f>VLOOKUP(AC99, Sheet3!$B$2:$C$142, 2, FALSE)</f>
        <v>9002874</v>
      </c>
    </row>
    <row r="100" spans="2:31" x14ac:dyDescent="0.3">
      <c r="B100" s="116"/>
      <c r="C100" s="60"/>
      <c r="D100" s="61"/>
      <c r="E100" s="181"/>
      <c r="H100" s="181"/>
      <c r="I100" s="62"/>
      <c r="J100" s="61"/>
      <c r="K100" s="159"/>
      <c r="L100" s="116"/>
      <c r="M100" s="60"/>
      <c r="N100" s="61"/>
      <c r="O100" s="129" t="e">
        <f>VLOOKUP(M100, Sheet3!$B$2:$C$142, 2, FALSE)</f>
        <v>#N/A</v>
      </c>
      <c r="P100" s="62"/>
      <c r="Q100" s="181"/>
      <c r="R100" s="129" t="e">
        <f>VLOOKUP(P100, Sheet3!$B$2:$C$142, 2, FALSE)</f>
        <v>#N/A</v>
      </c>
      <c r="S100" s="206"/>
      <c r="T100" s="61"/>
      <c r="U100" s="129" t="e">
        <f>VLOOKUP(S100, Sheet3!$B$2:$C$142, 2, FALSE)</f>
        <v>#N/A</v>
      </c>
      <c r="V100" s="116"/>
      <c r="W100" s="101"/>
      <c r="X100" s="61"/>
      <c r="Y100" s="129" t="e">
        <f>VLOOKUP(W100, Sheet3!$B$2:$C$142, 2, FALSE)</f>
        <v>#N/A</v>
      </c>
      <c r="Z100" s="62"/>
      <c r="AA100" s="181"/>
      <c r="AB100" s="129" t="e">
        <f>VLOOKUP(Z100, Sheet3!$B$2:$C$142, 2, FALSE)</f>
        <v>#N/A</v>
      </c>
      <c r="AC100" s="206"/>
      <c r="AD100" s="61"/>
      <c r="AE100" s="129" t="e">
        <f>VLOOKUP(AC100, Sheet3!$B$2:$C$142, 2, FALSE)</f>
        <v>#N/A</v>
      </c>
    </row>
    <row r="101" spans="2:31" x14ac:dyDescent="0.3">
      <c r="B101" s="116"/>
      <c r="C101" s="60"/>
      <c r="D101" s="61"/>
      <c r="E101" s="181"/>
      <c r="H101" s="181"/>
      <c r="K101" s="159"/>
      <c r="L101" s="116"/>
      <c r="M101" s="60"/>
      <c r="N101" s="61"/>
      <c r="O101" s="129" t="e">
        <f>VLOOKUP(M101, Sheet3!$B$2:$C$142, 2, FALSE)</f>
        <v>#N/A</v>
      </c>
      <c r="P101" s="62" t="s">
        <v>224</v>
      </c>
      <c r="Q101" s="181">
        <v>1E-4</v>
      </c>
      <c r="R101" s="129">
        <f>VLOOKUP(P101, Sheet3!$B$2:$C$142, 2, FALSE)</f>
        <v>9002970</v>
      </c>
      <c r="S101" s="206" t="s">
        <v>224</v>
      </c>
      <c r="T101" s="61">
        <v>2.0000000000000001E-4</v>
      </c>
      <c r="U101" s="129">
        <f>VLOOKUP(S101, Sheet3!$B$2:$C$142, 2, FALSE)</f>
        <v>9002970</v>
      </c>
      <c r="V101" s="116"/>
      <c r="W101" s="101"/>
      <c r="X101" s="61"/>
      <c r="Y101" s="129" t="e">
        <f>VLOOKUP(W101, Sheet3!$B$2:$C$142, 2, FALSE)</f>
        <v>#N/A</v>
      </c>
      <c r="Z101" s="62" t="s">
        <v>224</v>
      </c>
      <c r="AA101" s="181">
        <v>2.0000000000000002E-5</v>
      </c>
      <c r="AB101" s="129">
        <f>VLOOKUP(Z101, Sheet3!$B$2:$C$142, 2, FALSE)</f>
        <v>9002970</v>
      </c>
      <c r="AC101" s="206" t="s">
        <v>224</v>
      </c>
      <c r="AD101" s="61">
        <v>4.0000000000000003E-5</v>
      </c>
      <c r="AE101" s="129">
        <f>VLOOKUP(AC101, Sheet3!$B$2:$C$142, 2, FALSE)</f>
        <v>9002970</v>
      </c>
    </row>
    <row r="102" spans="2:31" x14ac:dyDescent="0.3">
      <c r="B102" s="116"/>
      <c r="C102" s="60"/>
      <c r="D102" s="61"/>
      <c r="E102" s="181"/>
      <c r="H102" s="181"/>
      <c r="I102" s="62"/>
      <c r="J102" s="61"/>
      <c r="K102" s="159"/>
      <c r="L102" s="116"/>
      <c r="M102" s="60"/>
      <c r="N102" s="61"/>
      <c r="O102" s="129" t="e">
        <f>VLOOKUP(M102, Sheet3!$B$2:$C$142, 2, FALSE)</f>
        <v>#N/A</v>
      </c>
      <c r="P102" s="62"/>
      <c r="Q102" s="181"/>
      <c r="R102" s="129" t="e">
        <f>VLOOKUP(P102, Sheet3!$B$2:$C$142, 2, FALSE)</f>
        <v>#N/A</v>
      </c>
      <c r="S102" s="206"/>
      <c r="T102" s="61"/>
      <c r="U102" s="129" t="e">
        <f>VLOOKUP(S102, Sheet3!$B$2:$C$142, 2, FALSE)</f>
        <v>#N/A</v>
      </c>
      <c r="V102" s="116"/>
      <c r="W102" s="101"/>
      <c r="X102" s="61"/>
      <c r="Y102" s="129" t="e">
        <f>VLOOKUP(W102, Sheet3!$B$2:$C$142, 2, FALSE)</f>
        <v>#N/A</v>
      </c>
      <c r="Z102" s="62" t="s">
        <v>225</v>
      </c>
      <c r="AA102" s="181">
        <v>2.0000000000000002E-5</v>
      </c>
      <c r="AB102" s="129">
        <f>VLOOKUP(Z102, Sheet3!$B$2:$C$142, 2, FALSE)</f>
        <v>9002961</v>
      </c>
      <c r="AC102" s="206" t="s">
        <v>225</v>
      </c>
      <c r="AD102" s="61">
        <v>4.0000000000000003E-5</v>
      </c>
      <c r="AE102" s="129">
        <f>VLOOKUP(AC102, Sheet3!$B$2:$C$142, 2, FALSE)</f>
        <v>9002961</v>
      </c>
    </row>
    <row r="103" spans="2:31" x14ac:dyDescent="0.3">
      <c r="B103" s="116"/>
      <c r="C103" s="60"/>
      <c r="D103" s="61"/>
      <c r="E103" s="181"/>
      <c r="H103" s="181"/>
      <c r="I103" s="62"/>
      <c r="J103" s="61"/>
      <c r="K103" s="159"/>
      <c r="L103" s="116"/>
      <c r="M103" s="60"/>
      <c r="N103" s="61"/>
      <c r="O103" s="129" t="e">
        <f>VLOOKUP(M103, Sheet3!$B$2:$C$142, 2, FALSE)</f>
        <v>#N/A</v>
      </c>
      <c r="P103" s="62"/>
      <c r="Q103" s="181"/>
      <c r="R103" s="129" t="e">
        <f>VLOOKUP(P103, Sheet3!$B$2:$C$142, 2, FALSE)</f>
        <v>#N/A</v>
      </c>
      <c r="S103" s="206"/>
      <c r="T103" s="61"/>
      <c r="U103" s="129" t="e">
        <f>VLOOKUP(S103, Sheet3!$B$2:$C$142, 2, FALSE)</f>
        <v>#N/A</v>
      </c>
      <c r="V103" s="116"/>
      <c r="W103" s="101"/>
      <c r="X103" s="61"/>
      <c r="Y103" s="129" t="e">
        <f>VLOOKUP(W103, Sheet3!$B$2:$C$142, 2, FALSE)</f>
        <v>#N/A</v>
      </c>
      <c r="Z103" s="62" t="s">
        <v>227</v>
      </c>
      <c r="AA103" s="181">
        <v>2.0000000000000002E-5</v>
      </c>
      <c r="AB103" s="129">
        <f>VLOOKUP(Z103, Sheet3!$B$2:$C$142, 2, FALSE)</f>
        <v>9002966</v>
      </c>
      <c r="AC103" s="206" t="s">
        <v>227</v>
      </c>
      <c r="AD103" s="61">
        <v>4.0000000000000003E-5</v>
      </c>
      <c r="AE103" s="129">
        <f>VLOOKUP(AC103, Sheet3!$B$2:$C$142, 2, FALSE)</f>
        <v>9002966</v>
      </c>
    </row>
    <row r="104" spans="2:31" x14ac:dyDescent="0.3">
      <c r="B104" s="116"/>
      <c r="C104" s="60"/>
      <c r="D104" s="61"/>
      <c r="E104" s="181"/>
      <c r="H104" s="181"/>
      <c r="I104" s="62"/>
      <c r="J104" s="61"/>
      <c r="K104" s="159"/>
      <c r="L104" s="116"/>
      <c r="M104" s="60"/>
      <c r="N104" s="61"/>
      <c r="O104" s="129" t="e">
        <f>VLOOKUP(M104, Sheet3!$B$2:$C$142, 2, FALSE)</f>
        <v>#N/A</v>
      </c>
      <c r="P104" s="62"/>
      <c r="Q104" s="181"/>
      <c r="R104" s="129" t="e">
        <f>VLOOKUP(P104, Sheet3!$B$2:$C$142, 2, FALSE)</f>
        <v>#N/A</v>
      </c>
      <c r="S104" s="206"/>
      <c r="T104" s="61"/>
      <c r="U104" s="129" t="e">
        <f>VLOOKUP(S104, Sheet3!$B$2:$C$142, 2, FALSE)</f>
        <v>#N/A</v>
      </c>
      <c r="V104" s="116"/>
      <c r="W104" s="101"/>
      <c r="X104" s="61"/>
      <c r="Y104" s="129" t="e">
        <f>VLOOKUP(W104, Sheet3!$B$2:$C$142, 2, FALSE)</f>
        <v>#N/A</v>
      </c>
      <c r="Z104" s="62" t="s">
        <v>239</v>
      </c>
      <c r="AA104" s="181">
        <v>2.0000000000000002E-5</v>
      </c>
      <c r="AB104" s="129">
        <f>VLOOKUP(Z104, Sheet3!$B$2:$C$142, 2, FALSE)</f>
        <v>9002973</v>
      </c>
      <c r="AC104" s="206" t="s">
        <v>239</v>
      </c>
      <c r="AD104" s="61">
        <v>4.0000000000000003E-5</v>
      </c>
      <c r="AE104" s="129">
        <f>VLOOKUP(AC104, Sheet3!$B$2:$C$142, 2, FALSE)</f>
        <v>9002973</v>
      </c>
    </row>
    <row r="105" spans="2:31" x14ac:dyDescent="0.3">
      <c r="B105" s="116"/>
      <c r="C105" s="60"/>
      <c r="D105" s="61"/>
      <c r="E105" s="181"/>
      <c r="H105" s="181"/>
      <c r="I105" s="62"/>
      <c r="J105" s="61"/>
      <c r="K105" s="159"/>
      <c r="L105" s="116"/>
      <c r="M105" s="60"/>
      <c r="N105" s="61"/>
      <c r="O105" s="129" t="e">
        <f>VLOOKUP(M105, Sheet3!$B$2:$C$142, 2, FALSE)</f>
        <v>#N/A</v>
      </c>
      <c r="P105" s="62"/>
      <c r="Q105" s="181"/>
      <c r="R105" s="129" t="e">
        <f>VLOOKUP(P105, Sheet3!$B$2:$C$142, 2, FALSE)</f>
        <v>#N/A</v>
      </c>
      <c r="S105" s="206"/>
      <c r="T105" s="61"/>
      <c r="U105" s="129" t="e">
        <f>VLOOKUP(S105, Sheet3!$B$2:$C$142, 2, FALSE)</f>
        <v>#N/A</v>
      </c>
      <c r="V105" s="116"/>
      <c r="W105" s="101"/>
      <c r="X105" s="61"/>
      <c r="Y105" s="129" t="e">
        <f>VLOOKUP(W105, Sheet3!$B$2:$C$142, 2, FALSE)</f>
        <v>#N/A</v>
      </c>
      <c r="Z105" s="62" t="s">
        <v>240</v>
      </c>
      <c r="AA105" s="181">
        <v>2.0000000000000002E-5</v>
      </c>
      <c r="AB105" s="129">
        <f>VLOOKUP(Z105, Sheet3!$B$2:$C$142, 2, FALSE)</f>
        <v>9002964</v>
      </c>
      <c r="AC105" s="206" t="s">
        <v>240</v>
      </c>
      <c r="AD105" s="61">
        <v>4.0000000000000003E-5</v>
      </c>
      <c r="AE105" s="129">
        <f>VLOOKUP(AC105, Sheet3!$B$2:$C$142, 2, FALSE)</f>
        <v>9002964</v>
      </c>
    </row>
    <row r="106" spans="2:31" x14ac:dyDescent="0.3">
      <c r="B106" s="116"/>
      <c r="C106" s="60"/>
      <c r="D106" s="61"/>
      <c r="E106" s="181"/>
      <c r="H106" s="181"/>
      <c r="I106" s="62"/>
      <c r="J106" s="61"/>
      <c r="K106" s="159"/>
      <c r="L106" s="116"/>
      <c r="M106" s="60"/>
      <c r="N106" s="61"/>
      <c r="O106" s="129" t="e">
        <f>VLOOKUP(M106, Sheet3!$B$2:$C$142, 2, FALSE)</f>
        <v>#N/A</v>
      </c>
      <c r="P106" s="62"/>
      <c r="Q106" s="181"/>
      <c r="R106" s="129" t="e">
        <f>VLOOKUP(P106, Sheet3!$B$2:$C$142, 2, FALSE)</f>
        <v>#N/A</v>
      </c>
      <c r="S106" s="206"/>
      <c r="T106" s="61"/>
      <c r="U106" s="129" t="e">
        <f>VLOOKUP(S106, Sheet3!$B$2:$C$142, 2, FALSE)</f>
        <v>#N/A</v>
      </c>
      <c r="V106" s="116"/>
      <c r="W106" s="101"/>
      <c r="X106" s="61"/>
      <c r="Y106" s="129" t="e">
        <f>VLOOKUP(W106, Sheet3!$B$2:$C$142, 2, FALSE)</f>
        <v>#N/A</v>
      </c>
      <c r="Z106" s="62" t="s">
        <v>241</v>
      </c>
      <c r="AA106" s="181">
        <v>2.0000000000000002E-5</v>
      </c>
      <c r="AB106" s="129">
        <f>VLOOKUP(Z106, Sheet3!$B$2:$C$142, 2, FALSE)</f>
        <v>9002969</v>
      </c>
      <c r="AC106" s="206" t="s">
        <v>241</v>
      </c>
      <c r="AD106" s="61">
        <v>4.0000000000000003E-5</v>
      </c>
      <c r="AE106" s="129">
        <f>VLOOKUP(AC106, Sheet3!$B$2:$C$142, 2, FALSE)</f>
        <v>9002969</v>
      </c>
    </row>
    <row r="107" spans="2:31" x14ac:dyDescent="0.3">
      <c r="B107" s="116"/>
      <c r="C107" s="60"/>
      <c r="D107" s="61"/>
      <c r="E107" s="181"/>
      <c r="H107" s="181"/>
      <c r="I107" s="62"/>
      <c r="J107" s="61"/>
      <c r="K107" s="159"/>
      <c r="L107" s="116"/>
      <c r="M107" s="60"/>
      <c r="N107" s="61"/>
      <c r="O107" s="129" t="e">
        <f>VLOOKUP(M107, Sheet3!$B$2:$C$142, 2, FALSE)</f>
        <v>#N/A</v>
      </c>
      <c r="P107" s="62"/>
      <c r="Q107" s="181"/>
      <c r="R107" s="129" t="e">
        <f>VLOOKUP(P107, Sheet3!$B$2:$C$142, 2, FALSE)</f>
        <v>#N/A</v>
      </c>
      <c r="S107" s="206"/>
      <c r="T107" s="61"/>
      <c r="U107" s="129" t="e">
        <f>VLOOKUP(S107, Sheet3!$B$2:$C$142, 2, FALSE)</f>
        <v>#N/A</v>
      </c>
      <c r="V107" s="116"/>
      <c r="W107" s="101"/>
      <c r="X107" s="61"/>
      <c r="Y107" s="129" t="e">
        <f>VLOOKUP(W107, Sheet3!$B$2:$C$142, 2, FALSE)</f>
        <v>#N/A</v>
      </c>
      <c r="Z107" s="62"/>
      <c r="AA107" s="181"/>
      <c r="AB107" s="129" t="e">
        <f>VLOOKUP(Z107, Sheet3!$B$2:$C$142, 2, FALSE)</f>
        <v>#N/A</v>
      </c>
      <c r="AC107" s="206"/>
      <c r="AD107" s="61"/>
      <c r="AE107" s="129" t="e">
        <f>VLOOKUP(AC107, Sheet3!$B$2:$C$142, 2, FALSE)</f>
        <v>#N/A</v>
      </c>
    </row>
    <row r="108" spans="2:31" x14ac:dyDescent="0.3">
      <c r="B108" s="116"/>
      <c r="C108" s="60"/>
      <c r="D108" s="61"/>
      <c r="E108" s="181"/>
      <c r="H108" s="181"/>
      <c r="I108" s="62"/>
      <c r="J108" s="61"/>
      <c r="K108" s="159"/>
      <c r="L108" s="116"/>
      <c r="M108" s="60"/>
      <c r="N108" s="61"/>
      <c r="O108" s="129" t="e">
        <f>VLOOKUP(M108, Sheet3!$B$2:$C$142, 2, FALSE)</f>
        <v>#N/A</v>
      </c>
      <c r="P108" s="62"/>
      <c r="Q108" s="181"/>
      <c r="R108" s="129" t="e">
        <f>VLOOKUP(P108, Sheet3!$B$2:$C$142, 2, FALSE)</f>
        <v>#N/A</v>
      </c>
      <c r="S108" s="206"/>
      <c r="T108" s="61"/>
      <c r="U108" s="129" t="e">
        <f>VLOOKUP(S108, Sheet3!$B$2:$C$142, 2, FALSE)</f>
        <v>#N/A</v>
      </c>
      <c r="V108" s="116"/>
      <c r="W108" s="101"/>
      <c r="X108" s="61"/>
      <c r="Y108" s="129" t="e">
        <f>VLOOKUP(W108, Sheet3!$B$2:$C$142, 2, FALSE)</f>
        <v>#N/A</v>
      </c>
      <c r="Z108" s="62"/>
      <c r="AA108" s="181"/>
      <c r="AB108" s="129" t="e">
        <f>VLOOKUP(Z108, Sheet3!$B$2:$C$142, 2, FALSE)</f>
        <v>#N/A</v>
      </c>
      <c r="AC108" s="206"/>
      <c r="AD108" s="61"/>
      <c r="AE108" s="129" t="e">
        <f>VLOOKUP(AC108, Sheet3!$B$2:$C$142, 2, FALSE)</f>
        <v>#N/A</v>
      </c>
    </row>
    <row r="109" spans="2:31" x14ac:dyDescent="0.3">
      <c r="B109" s="116"/>
      <c r="C109" s="60"/>
      <c r="D109" s="61"/>
      <c r="E109" s="181"/>
      <c r="H109" s="181"/>
      <c r="I109" s="62"/>
      <c r="J109" s="61"/>
      <c r="K109" s="159"/>
      <c r="L109" s="116"/>
      <c r="M109" s="60"/>
      <c r="N109" s="61"/>
      <c r="O109" s="129" t="e">
        <f>VLOOKUP(M109, Sheet3!$B$2:$C$142, 2, FALSE)</f>
        <v>#N/A</v>
      </c>
      <c r="P109" s="62"/>
      <c r="Q109" s="181"/>
      <c r="R109" s="129" t="e">
        <f>VLOOKUP(P109, Sheet3!$B$2:$C$142, 2, FALSE)</f>
        <v>#N/A</v>
      </c>
      <c r="S109" s="206"/>
      <c r="T109" s="61"/>
      <c r="U109" s="129" t="e">
        <f>VLOOKUP(S109, Sheet3!$B$2:$C$142, 2, FALSE)</f>
        <v>#N/A</v>
      </c>
      <c r="V109" s="116"/>
      <c r="W109" s="101"/>
      <c r="X109" s="61"/>
      <c r="Y109" s="129" t="e">
        <f>VLOOKUP(W109, Sheet3!$B$2:$C$142, 2, FALSE)</f>
        <v>#N/A</v>
      </c>
      <c r="Z109" s="62"/>
      <c r="AA109" s="181"/>
      <c r="AB109" s="129" t="e">
        <f>VLOOKUP(Z109, Sheet3!$B$2:$C$142, 2, FALSE)</f>
        <v>#N/A</v>
      </c>
      <c r="AC109" s="206"/>
      <c r="AD109" s="61"/>
      <c r="AE109" s="129" t="e">
        <f>VLOOKUP(AC109, Sheet3!$B$2:$C$142, 2, FALSE)</f>
        <v>#N/A</v>
      </c>
    </row>
    <row r="110" spans="2:31" x14ac:dyDescent="0.3">
      <c r="B110" s="116"/>
      <c r="C110" s="60"/>
      <c r="D110" s="61"/>
      <c r="E110" s="181"/>
      <c r="H110" s="181"/>
      <c r="I110" s="62"/>
      <c r="J110" s="61"/>
      <c r="K110" s="159"/>
      <c r="L110" s="116"/>
      <c r="M110" s="60"/>
      <c r="N110" s="61"/>
      <c r="O110" s="129" t="e">
        <f>VLOOKUP(M110, Sheet3!$B$2:$C$142, 2, FALSE)</f>
        <v>#N/A</v>
      </c>
      <c r="P110" s="62"/>
      <c r="Q110" s="181"/>
      <c r="R110" s="129" t="e">
        <f>VLOOKUP(P110, Sheet3!$B$2:$C$142, 2, FALSE)</f>
        <v>#N/A</v>
      </c>
      <c r="S110" s="206"/>
      <c r="T110" s="61"/>
      <c r="U110" s="129" t="e">
        <f>VLOOKUP(S110, Sheet3!$B$2:$C$142, 2, FALSE)</f>
        <v>#N/A</v>
      </c>
      <c r="V110" s="116"/>
      <c r="W110" s="101"/>
      <c r="X110" s="61"/>
      <c r="Y110" s="129" t="e">
        <f>VLOOKUP(W110, Sheet3!$B$2:$C$142, 2, FALSE)</f>
        <v>#N/A</v>
      </c>
      <c r="Z110" s="62"/>
      <c r="AA110" s="181"/>
      <c r="AB110" s="129" t="e">
        <f>VLOOKUP(Z110, Sheet3!$B$2:$C$142, 2, FALSE)</f>
        <v>#N/A</v>
      </c>
      <c r="AC110" s="206"/>
      <c r="AD110" s="61"/>
      <c r="AE110" s="129" t="e">
        <f>VLOOKUP(AC110, Sheet3!$B$2:$C$142, 2, FALSE)</f>
        <v>#N/A</v>
      </c>
    </row>
    <row r="111" spans="2:31" x14ac:dyDescent="0.3">
      <c r="B111" s="116"/>
      <c r="C111" s="60"/>
      <c r="D111" s="61"/>
      <c r="E111" s="181"/>
      <c r="H111" s="181"/>
      <c r="I111" s="62"/>
      <c r="J111" s="61"/>
      <c r="K111" s="159"/>
      <c r="L111" s="116"/>
      <c r="M111" s="60"/>
      <c r="N111" s="61"/>
      <c r="O111" s="129" t="e">
        <f>VLOOKUP(M111, Sheet3!$B$2:$C$142, 2, FALSE)</f>
        <v>#N/A</v>
      </c>
      <c r="P111" s="62"/>
      <c r="Q111" s="181"/>
      <c r="R111" s="129" t="e">
        <f>VLOOKUP(P111, Sheet3!$B$2:$C$142, 2, FALSE)</f>
        <v>#N/A</v>
      </c>
      <c r="S111" s="206"/>
      <c r="T111" s="61"/>
      <c r="U111" s="129" t="e">
        <f>VLOOKUP(S111, Sheet3!$B$2:$C$142, 2, FALSE)</f>
        <v>#N/A</v>
      </c>
      <c r="V111" s="116"/>
      <c r="W111" s="101"/>
      <c r="X111" s="61"/>
      <c r="Y111" s="129" t="e">
        <f>VLOOKUP(W111, Sheet3!$B$2:$C$142, 2, FALSE)</f>
        <v>#N/A</v>
      </c>
      <c r="Z111" s="62"/>
      <c r="AA111" s="181"/>
      <c r="AB111" s="129" t="e">
        <f>VLOOKUP(Z111, Sheet3!$B$2:$C$142, 2, FALSE)</f>
        <v>#N/A</v>
      </c>
      <c r="AC111" s="206"/>
      <c r="AD111" s="61"/>
      <c r="AE111" s="129" t="e">
        <f>VLOOKUP(AC111, Sheet3!$B$2:$C$142, 2, FALSE)</f>
        <v>#N/A</v>
      </c>
    </row>
    <row r="112" spans="2:31" x14ac:dyDescent="0.3">
      <c r="B112" s="116"/>
      <c r="C112" s="60"/>
      <c r="D112" s="61"/>
      <c r="E112" s="181"/>
      <c r="H112" s="181"/>
      <c r="I112" s="62"/>
      <c r="J112" s="61"/>
      <c r="K112" s="159"/>
      <c r="L112" s="116"/>
      <c r="M112" s="60"/>
      <c r="N112" s="61"/>
      <c r="O112" s="129" t="e">
        <f>VLOOKUP(M112, Sheet3!$B$2:$C$142, 2, FALSE)</f>
        <v>#N/A</v>
      </c>
      <c r="P112" s="62"/>
      <c r="Q112" s="181"/>
      <c r="R112" s="129" t="e">
        <f>VLOOKUP(P112, Sheet3!$B$2:$C$142, 2, FALSE)</f>
        <v>#N/A</v>
      </c>
      <c r="S112" s="206"/>
      <c r="T112" s="61"/>
      <c r="U112" s="129" t="e">
        <f>VLOOKUP(S112, Sheet3!$B$2:$C$142, 2, FALSE)</f>
        <v>#N/A</v>
      </c>
      <c r="V112" s="116"/>
      <c r="W112" s="101"/>
      <c r="X112" s="61"/>
      <c r="Y112" s="129" t="e">
        <f>VLOOKUP(W112, Sheet3!$B$2:$C$142, 2, FALSE)</f>
        <v>#N/A</v>
      </c>
      <c r="Z112" s="62"/>
      <c r="AA112" s="181"/>
      <c r="AB112" s="129" t="e">
        <f>VLOOKUP(Z112, Sheet3!$B$2:$C$142, 2, FALSE)</f>
        <v>#N/A</v>
      </c>
      <c r="AC112" s="206"/>
      <c r="AD112" s="61"/>
      <c r="AE112" s="129" t="e">
        <f>VLOOKUP(AC112, Sheet3!$B$2:$C$142, 2, FALSE)</f>
        <v>#N/A</v>
      </c>
    </row>
    <row r="113" spans="2:31" x14ac:dyDescent="0.3">
      <c r="B113" s="116"/>
      <c r="C113" s="60"/>
      <c r="D113" s="61"/>
      <c r="E113" s="181"/>
      <c r="H113" s="181"/>
      <c r="I113" s="62"/>
      <c r="J113" s="61"/>
      <c r="K113" s="159"/>
      <c r="L113" s="116"/>
      <c r="M113" s="60"/>
      <c r="N113" s="61"/>
      <c r="O113" s="129" t="e">
        <f>VLOOKUP(M113, Sheet3!$B$2:$C$142, 2, FALSE)</f>
        <v>#N/A</v>
      </c>
      <c r="P113" s="62"/>
      <c r="Q113" s="181"/>
      <c r="R113" s="129" t="e">
        <f>VLOOKUP(P113, Sheet3!$B$2:$C$142, 2, FALSE)</f>
        <v>#N/A</v>
      </c>
      <c r="S113" s="206"/>
      <c r="T113" s="61"/>
      <c r="U113" s="129" t="e">
        <f>VLOOKUP(S113, Sheet3!$B$2:$C$142, 2, FALSE)</f>
        <v>#N/A</v>
      </c>
      <c r="V113" s="116"/>
      <c r="W113" s="101"/>
      <c r="X113" s="61"/>
      <c r="Y113" s="129" t="e">
        <f>VLOOKUP(W113, Sheet3!$B$2:$C$142, 2, FALSE)</f>
        <v>#N/A</v>
      </c>
      <c r="Z113" s="62"/>
      <c r="AA113" s="181"/>
      <c r="AB113" s="129" t="e">
        <f>VLOOKUP(Z113, Sheet3!$B$2:$C$142, 2, FALSE)</f>
        <v>#N/A</v>
      </c>
      <c r="AC113" s="206"/>
      <c r="AD113" s="61"/>
      <c r="AE113" s="129" t="e">
        <f>VLOOKUP(AC113, Sheet3!$B$2:$C$142, 2, FALSE)</f>
        <v>#N/A</v>
      </c>
    </row>
    <row r="114" spans="2:31" x14ac:dyDescent="0.3">
      <c r="B114" s="116"/>
      <c r="C114" s="60"/>
      <c r="D114" s="61"/>
      <c r="E114" s="181"/>
      <c r="F114" s="62"/>
      <c r="G114" s="61"/>
      <c r="H114" s="181"/>
      <c r="I114" s="62"/>
      <c r="J114" s="61"/>
      <c r="K114" s="159"/>
      <c r="L114" s="116"/>
      <c r="M114" s="60"/>
      <c r="N114" s="61"/>
      <c r="O114" s="129" t="e">
        <f>VLOOKUP(M114, Sheet3!$B$2:$C$142, 2, FALSE)</f>
        <v>#N/A</v>
      </c>
      <c r="P114" s="62"/>
      <c r="Q114" s="181"/>
      <c r="R114" s="129" t="e">
        <f>VLOOKUP(P114, Sheet3!$B$2:$C$142, 2, FALSE)</f>
        <v>#N/A</v>
      </c>
      <c r="S114" s="206"/>
      <c r="T114" s="61"/>
      <c r="U114" s="129" t="e">
        <f>VLOOKUP(S114, Sheet3!$B$2:$C$142, 2, FALSE)</f>
        <v>#N/A</v>
      </c>
      <c r="V114" s="116"/>
      <c r="W114" s="101"/>
      <c r="X114" s="61"/>
      <c r="Y114" s="129" t="e">
        <f>VLOOKUP(W114, Sheet3!$B$2:$C$142, 2, FALSE)</f>
        <v>#N/A</v>
      </c>
      <c r="Z114" s="62"/>
      <c r="AA114" s="181"/>
      <c r="AB114" s="129" t="e">
        <f>VLOOKUP(Z114, Sheet3!$B$2:$C$142, 2, FALSE)</f>
        <v>#N/A</v>
      </c>
      <c r="AC114" s="206"/>
      <c r="AD114" s="61"/>
      <c r="AE114" s="129" t="e">
        <f>VLOOKUP(AC114, Sheet3!$B$2:$C$142, 2, FALSE)</f>
        <v>#N/A</v>
      </c>
    </row>
    <row r="115" spans="2:31" x14ac:dyDescent="0.3">
      <c r="B115" s="116"/>
      <c r="C115" s="60"/>
      <c r="D115" s="61"/>
      <c r="E115" s="181"/>
      <c r="F115" s="62"/>
      <c r="G115" s="61"/>
      <c r="H115" s="181"/>
      <c r="K115" s="159"/>
      <c r="L115" s="116"/>
      <c r="M115" s="60"/>
      <c r="N115" s="61"/>
      <c r="O115" s="129" t="e">
        <f>VLOOKUP(M115, Sheet3!$B$2:$C$142, 2, FALSE)</f>
        <v>#N/A</v>
      </c>
      <c r="P115" s="62" t="s">
        <v>124</v>
      </c>
      <c r="Q115" s="181">
        <v>2.0000000000000002E-5</v>
      </c>
      <c r="R115" s="129">
        <f>VLOOKUP(P115, Sheet3!$B$2:$C$142, 2, FALSE)</f>
        <v>9002952</v>
      </c>
      <c r="S115" s="206" t="s">
        <v>124</v>
      </c>
      <c r="T115" s="61">
        <v>4.0000000000000003E-5</v>
      </c>
      <c r="U115" s="129">
        <f>VLOOKUP(S115, Sheet3!$B$2:$C$142, 2, FALSE)</f>
        <v>9002952</v>
      </c>
      <c r="V115" s="116"/>
      <c r="W115" s="101"/>
      <c r="X115" s="61"/>
      <c r="Y115" s="129" t="e">
        <f>VLOOKUP(W115, Sheet3!$B$2:$C$142, 2, FALSE)</f>
        <v>#N/A</v>
      </c>
      <c r="Z115" s="62" t="s">
        <v>124</v>
      </c>
      <c r="AA115" s="181">
        <v>4.0000000000000003E-5</v>
      </c>
      <c r="AB115" s="129">
        <f>VLOOKUP(Z115, Sheet3!$B$2:$C$142, 2, FALSE)</f>
        <v>9002952</v>
      </c>
      <c r="AC115" s="206" t="s">
        <v>124</v>
      </c>
      <c r="AD115" s="61">
        <v>1E-4</v>
      </c>
      <c r="AE115" s="129">
        <f>VLOOKUP(AC115, Sheet3!$B$2:$C$142, 2, FALSE)</f>
        <v>9002952</v>
      </c>
    </row>
    <row r="116" spans="2:31" x14ac:dyDescent="0.3">
      <c r="B116" s="116"/>
      <c r="C116" s="60"/>
      <c r="D116" s="61"/>
      <c r="E116" s="181"/>
      <c r="F116" s="62"/>
      <c r="G116" s="61"/>
      <c r="H116" s="181"/>
      <c r="I116" s="62"/>
      <c r="J116" s="61"/>
      <c r="K116" s="159"/>
      <c r="L116" s="116"/>
      <c r="M116" s="60"/>
      <c r="N116" s="61"/>
      <c r="O116" s="129" t="e">
        <f>VLOOKUP(M116, Sheet3!$B$2:$C$142, 2, FALSE)</f>
        <v>#N/A</v>
      </c>
      <c r="P116" s="62"/>
      <c r="Q116" s="181"/>
      <c r="R116" s="129" t="e">
        <f>VLOOKUP(P116, Sheet3!$B$2:$C$142, 2, FALSE)</f>
        <v>#N/A</v>
      </c>
      <c r="S116" s="206"/>
      <c r="T116" s="61"/>
      <c r="U116" s="129" t="e">
        <f>VLOOKUP(S116, Sheet3!$B$2:$C$142, 2, FALSE)</f>
        <v>#N/A</v>
      </c>
      <c r="V116" s="116"/>
      <c r="W116" s="101"/>
      <c r="X116" s="61"/>
      <c r="Y116" s="129" t="e">
        <f>VLOOKUP(W116, Sheet3!$B$2:$C$142, 2, FALSE)</f>
        <v>#N/A</v>
      </c>
      <c r="Z116" s="62"/>
      <c r="AA116" s="181"/>
      <c r="AB116" s="129" t="e">
        <f>VLOOKUP(Z116, Sheet3!$B$2:$C$142, 2, FALSE)</f>
        <v>#N/A</v>
      </c>
      <c r="AC116" s="206" t="s">
        <v>115</v>
      </c>
      <c r="AD116" s="61">
        <v>1E-4</v>
      </c>
      <c r="AE116" s="129">
        <f>VLOOKUP(AC116, Sheet3!$B$2:$C$142, 2, FALSE)</f>
        <v>9002948</v>
      </c>
    </row>
    <row r="117" spans="2:31" x14ac:dyDescent="0.3">
      <c r="B117" s="116"/>
      <c r="C117" s="60"/>
      <c r="D117" s="61"/>
      <c r="E117" s="181"/>
      <c r="F117" s="62"/>
      <c r="G117" s="61"/>
      <c r="H117" s="181"/>
      <c r="I117" s="62"/>
      <c r="J117" s="61"/>
      <c r="K117" s="159"/>
      <c r="L117" s="116"/>
      <c r="M117" s="60"/>
      <c r="N117" s="61"/>
      <c r="O117" s="129" t="e">
        <f>VLOOKUP(M117, Sheet3!$B$2:$C$142, 2, FALSE)</f>
        <v>#N/A</v>
      </c>
      <c r="P117" s="62"/>
      <c r="Q117" s="181"/>
      <c r="R117" s="129" t="e">
        <f>VLOOKUP(P117, Sheet3!$B$2:$C$142, 2, FALSE)</f>
        <v>#N/A</v>
      </c>
      <c r="S117" s="206"/>
      <c r="T117" s="61"/>
      <c r="U117" s="129" t="e">
        <f>VLOOKUP(S117, Sheet3!$B$2:$C$142, 2, FALSE)</f>
        <v>#N/A</v>
      </c>
      <c r="V117" s="116"/>
      <c r="W117" s="101"/>
      <c r="X117" s="61"/>
      <c r="Y117" s="129" t="e">
        <f>VLOOKUP(W117, Sheet3!$B$2:$C$142, 2, FALSE)</f>
        <v>#N/A</v>
      </c>
      <c r="Z117" s="62"/>
      <c r="AA117" s="181"/>
      <c r="AB117" s="129" t="e">
        <f>VLOOKUP(Z117, Sheet3!$B$2:$C$142, 2, FALSE)</f>
        <v>#N/A</v>
      </c>
      <c r="AC117" s="206"/>
      <c r="AD117" s="61"/>
      <c r="AE117" s="129" t="e">
        <f>VLOOKUP(AC117, Sheet3!$B$2:$C$142, 2, FALSE)</f>
        <v>#N/A</v>
      </c>
    </row>
    <row r="118" spans="2:31" ht="12.75" thickBot="1" x14ac:dyDescent="0.35">
      <c r="B118" s="117"/>
      <c r="C118" s="54"/>
      <c r="D118" s="55"/>
      <c r="E118" s="182"/>
      <c r="F118" s="56"/>
      <c r="G118" s="55"/>
      <c r="H118" s="182"/>
      <c r="I118" s="56"/>
      <c r="J118" s="55"/>
      <c r="K118" s="191"/>
      <c r="L118" s="117"/>
      <c r="M118" s="54"/>
      <c r="N118" s="55"/>
      <c r="O118" s="129" t="e">
        <f>VLOOKUP(M118, Sheet3!$B$2:$C$142, 2, FALSE)</f>
        <v>#N/A</v>
      </c>
      <c r="P118" s="56"/>
      <c r="Q118" s="182"/>
      <c r="R118" s="129" t="e">
        <f>VLOOKUP(P118, Sheet3!$B$2:$C$142, 2, FALSE)</f>
        <v>#N/A</v>
      </c>
      <c r="S118" s="207"/>
      <c r="T118" s="55"/>
      <c r="U118" s="129" t="e">
        <f>VLOOKUP(S118, Sheet3!$B$2:$C$142, 2, FALSE)</f>
        <v>#N/A</v>
      </c>
      <c r="V118" s="117"/>
      <c r="W118" s="102"/>
      <c r="X118" s="55"/>
      <c r="Y118" s="129" t="e">
        <f>VLOOKUP(W118, Sheet3!$B$2:$C$142, 2, FALSE)</f>
        <v>#N/A</v>
      </c>
      <c r="Z118" s="56"/>
      <c r="AA118" s="182"/>
      <c r="AB118" s="129" t="e">
        <f>VLOOKUP(Z118, Sheet3!$B$2:$C$142, 2, FALSE)</f>
        <v>#N/A</v>
      </c>
      <c r="AC118" s="211" t="s">
        <v>138</v>
      </c>
      <c r="AD118" s="93">
        <v>1.0000000000000001E-5</v>
      </c>
      <c r="AE118" s="129">
        <f>VLOOKUP(AC118, Sheet3!$B$2:$C$142, 2, FALSE)</f>
        <v>9002937</v>
      </c>
    </row>
    <row r="119" spans="2:31" x14ac:dyDescent="0.3">
      <c r="B119" s="125"/>
      <c r="C119" s="18" t="s">
        <v>26</v>
      </c>
      <c r="D119" s="19">
        <v>0.06</v>
      </c>
      <c r="E119" s="129">
        <f>VLOOKUP(C119, Sheet3!$B$2:$C$142, 2, FALSE)</f>
        <v>9002876</v>
      </c>
      <c r="F119" s="20" t="s">
        <v>26</v>
      </c>
      <c r="G119" s="19">
        <v>0.08</v>
      </c>
      <c r="H119" s="129">
        <f>VLOOKUP(F119, Sheet3!$B$2:$C$142, 2, FALSE)</f>
        <v>9002876</v>
      </c>
      <c r="I119" s="20" t="s">
        <v>26</v>
      </c>
      <c r="J119" s="85">
        <v>0.1</v>
      </c>
      <c r="K119" s="129">
        <f>VLOOKUP(I119, Sheet3!$B$2:$C$142, 2, FALSE)</f>
        <v>9002876</v>
      </c>
      <c r="L119" s="125"/>
      <c r="M119" s="18" t="s">
        <v>26</v>
      </c>
      <c r="N119" s="19">
        <v>0.08</v>
      </c>
      <c r="O119" s="129">
        <f>VLOOKUP(M119, Sheet3!$B$2:$C$142, 2, FALSE)</f>
        <v>9002876</v>
      </c>
      <c r="P119" s="20" t="s">
        <v>26</v>
      </c>
      <c r="Q119" s="129">
        <v>0.1</v>
      </c>
      <c r="R119" s="129">
        <f>VLOOKUP(P119, Sheet3!$B$2:$C$142, 2, FALSE)</f>
        <v>9002876</v>
      </c>
      <c r="S119" s="193" t="s">
        <v>26</v>
      </c>
      <c r="T119" s="85">
        <v>0.12</v>
      </c>
      <c r="U119" s="129">
        <f>VLOOKUP(S119, Sheet3!$B$2:$C$142, 2, FALSE)</f>
        <v>9002876</v>
      </c>
      <c r="V119" s="125"/>
      <c r="W119" s="96" t="s">
        <v>26</v>
      </c>
      <c r="X119" s="19">
        <v>0.1</v>
      </c>
      <c r="Y119" s="129">
        <f>VLOOKUP(W119, Sheet3!$B$2:$C$142, 2, FALSE)</f>
        <v>9002876</v>
      </c>
      <c r="Z119" s="20" t="s">
        <v>26</v>
      </c>
      <c r="AA119" s="129">
        <v>0.12</v>
      </c>
      <c r="AB119" s="129">
        <f>VLOOKUP(Z119, Sheet3!$B$2:$C$142, 2, FALSE)</f>
        <v>9002876</v>
      </c>
      <c r="AC119" s="193" t="s">
        <v>26</v>
      </c>
      <c r="AD119" s="85">
        <v>0.2</v>
      </c>
      <c r="AE119" s="129">
        <f>VLOOKUP(AC119, Sheet3!$B$2:$C$142, 2, FALSE)</f>
        <v>9002876</v>
      </c>
    </row>
    <row r="120" spans="2:31" x14ac:dyDescent="0.3">
      <c r="B120" s="126"/>
      <c r="C120" s="21" t="s">
        <v>25</v>
      </c>
      <c r="D120" s="22">
        <v>0.06</v>
      </c>
      <c r="E120" s="129">
        <f>VLOOKUP(C120, Sheet3!$B$2:$C$142, 2, FALSE)</f>
        <v>9002875</v>
      </c>
      <c r="F120" s="23" t="s">
        <v>25</v>
      </c>
      <c r="G120" s="22">
        <v>0.08</v>
      </c>
      <c r="H120" s="129">
        <f>VLOOKUP(F120, Sheet3!$B$2:$C$142, 2, FALSE)</f>
        <v>9002875</v>
      </c>
      <c r="I120" s="23" t="s">
        <v>25</v>
      </c>
      <c r="J120" s="22">
        <v>0.1</v>
      </c>
      <c r="K120" s="129">
        <f>VLOOKUP(I120, Sheet3!$B$2:$C$142, 2, FALSE)</f>
        <v>9002875</v>
      </c>
      <c r="L120" s="126"/>
      <c r="M120" s="21" t="s">
        <v>25</v>
      </c>
      <c r="N120" s="22">
        <v>0.08</v>
      </c>
      <c r="O120" s="129">
        <f>VLOOKUP(M120, Sheet3!$B$2:$C$142, 2, FALSE)</f>
        <v>9002875</v>
      </c>
      <c r="P120" s="23" t="s">
        <v>25</v>
      </c>
      <c r="Q120" s="174">
        <v>0.1</v>
      </c>
      <c r="R120" s="129">
        <f>VLOOKUP(P120, Sheet3!$B$2:$C$142, 2, FALSE)</f>
        <v>9002875</v>
      </c>
      <c r="S120" s="194" t="s">
        <v>25</v>
      </c>
      <c r="T120" s="22">
        <v>0.12</v>
      </c>
      <c r="U120" s="129">
        <f>VLOOKUP(S120, Sheet3!$B$2:$C$142, 2, FALSE)</f>
        <v>9002875</v>
      </c>
      <c r="V120" s="126"/>
      <c r="W120" s="97" t="s">
        <v>25</v>
      </c>
      <c r="X120" s="22">
        <v>0.1</v>
      </c>
      <c r="Y120" s="129">
        <f>VLOOKUP(W120, Sheet3!$B$2:$C$142, 2, FALSE)</f>
        <v>9002875</v>
      </c>
      <c r="Z120" s="23" t="s">
        <v>25</v>
      </c>
      <c r="AA120" s="174">
        <v>0.12</v>
      </c>
      <c r="AB120" s="129">
        <f>VLOOKUP(Z120, Sheet3!$B$2:$C$142, 2, FALSE)</f>
        <v>9002875</v>
      </c>
      <c r="AC120" s="194" t="s">
        <v>25</v>
      </c>
      <c r="AD120" s="22">
        <v>0.2</v>
      </c>
      <c r="AE120" s="129">
        <f>VLOOKUP(AC120, Sheet3!$B$2:$C$142, 2, FALSE)</f>
        <v>9002875</v>
      </c>
    </row>
    <row r="121" spans="2:31" x14ac:dyDescent="0.3">
      <c r="B121" s="126"/>
      <c r="C121" s="31" t="s">
        <v>38</v>
      </c>
      <c r="D121" s="32">
        <v>0.1</v>
      </c>
      <c r="E121" s="129">
        <f>VLOOKUP(C121, Sheet3!$B$2:$C$142, 2, FALSE)</f>
        <v>9002862</v>
      </c>
      <c r="F121" s="33" t="s">
        <v>8</v>
      </c>
      <c r="G121" s="32">
        <v>0.05</v>
      </c>
      <c r="H121" s="129">
        <f>VLOOKUP(F121, Sheet3!$B$2:$C$142, 2, FALSE)</f>
        <v>9002863</v>
      </c>
      <c r="I121" s="33"/>
      <c r="J121" s="32"/>
      <c r="K121" s="129" t="e">
        <f>VLOOKUP(I121, Sheet3!$B$2:$C$142, 2, FALSE)</f>
        <v>#N/A</v>
      </c>
      <c r="L121" s="126"/>
      <c r="M121" s="31" t="s">
        <v>7</v>
      </c>
      <c r="N121" s="32">
        <v>0.1</v>
      </c>
      <c r="O121" s="129">
        <f>VLOOKUP(M121, Sheet3!$B$2:$C$142, 2, FALSE)</f>
        <v>9002843</v>
      </c>
      <c r="P121" s="33"/>
      <c r="Q121" s="175"/>
      <c r="R121" s="129" t="e">
        <f>VLOOKUP(P121, Sheet3!$B$2:$C$142, 2, FALSE)</f>
        <v>#N/A</v>
      </c>
      <c r="S121" s="195"/>
      <c r="T121" s="32"/>
      <c r="U121" s="129" t="e">
        <f>VLOOKUP(S121, Sheet3!$B$2:$C$142, 2, FALSE)</f>
        <v>#N/A</v>
      </c>
      <c r="V121" s="126"/>
      <c r="W121" s="98" t="s">
        <v>41</v>
      </c>
      <c r="X121" s="32">
        <v>0.1</v>
      </c>
      <c r="Y121" s="129">
        <f>VLOOKUP(W121, Sheet3!$B$2:$C$142, 2, FALSE)</f>
        <v>9002853</v>
      </c>
      <c r="Z121" s="33"/>
      <c r="AA121" s="175"/>
      <c r="AB121" s="129" t="e">
        <f>VLOOKUP(Z121, Sheet3!$B$2:$C$142, 2, FALSE)</f>
        <v>#N/A</v>
      </c>
      <c r="AC121" s="195"/>
      <c r="AD121" s="32"/>
      <c r="AE121" s="129" t="e">
        <f>VLOOKUP(AC121, Sheet3!$B$2:$C$142, 2, FALSE)</f>
        <v>#N/A</v>
      </c>
    </row>
    <row r="122" spans="2:31" x14ac:dyDescent="0.3">
      <c r="B122" s="126"/>
      <c r="C122" s="31" t="s">
        <v>39</v>
      </c>
      <c r="D122" s="32">
        <v>0.1</v>
      </c>
      <c r="E122" s="129">
        <f>VLOOKUP(C122, Sheet3!$B$2:$C$142, 2, FALSE)</f>
        <v>9002869</v>
      </c>
      <c r="F122" s="33" t="s">
        <v>46</v>
      </c>
      <c r="G122" s="32">
        <v>0.05</v>
      </c>
      <c r="H122" s="129">
        <f>VLOOKUP(F122, Sheet3!$B$2:$C$142, 2, FALSE)</f>
        <v>9002865</v>
      </c>
      <c r="I122" s="33" t="s">
        <v>52</v>
      </c>
      <c r="J122" s="32">
        <v>0.03</v>
      </c>
      <c r="K122" s="129">
        <f>VLOOKUP(I122, Sheet3!$B$2:$C$142, 2, FALSE)</f>
        <v>9002849</v>
      </c>
      <c r="L122" s="126"/>
      <c r="M122" s="31" t="s">
        <v>40</v>
      </c>
      <c r="N122" s="32">
        <v>0.1</v>
      </c>
      <c r="O122" s="129">
        <f>VLOOKUP(M122, Sheet3!$B$2:$C$142, 2, FALSE)</f>
        <v>9002848</v>
      </c>
      <c r="P122" s="33"/>
      <c r="Q122" s="175"/>
      <c r="R122" s="129" t="e">
        <f>VLOOKUP(P122, Sheet3!$B$2:$C$142, 2, FALSE)</f>
        <v>#N/A</v>
      </c>
      <c r="S122" s="195"/>
      <c r="T122" s="32"/>
      <c r="U122" s="129" t="e">
        <f>VLOOKUP(S122, Sheet3!$B$2:$C$142, 2, FALSE)</f>
        <v>#N/A</v>
      </c>
      <c r="V122" s="126"/>
      <c r="W122" s="98" t="s">
        <v>43</v>
      </c>
      <c r="X122" s="32">
        <v>0.1</v>
      </c>
      <c r="Y122" s="129">
        <f>VLOOKUP(W122, Sheet3!$B$2:$C$142, 2, FALSE)</f>
        <v>9002858</v>
      </c>
      <c r="Z122" s="33"/>
      <c r="AA122" s="175"/>
      <c r="AB122" s="129" t="e">
        <f>VLOOKUP(Z122, Sheet3!$B$2:$C$142, 2, FALSE)</f>
        <v>#N/A</v>
      </c>
      <c r="AC122" s="195"/>
      <c r="AD122" s="32"/>
      <c r="AE122" s="129" t="e">
        <f>VLOOKUP(AC122, Sheet3!$B$2:$C$142, 2, FALSE)</f>
        <v>#N/A</v>
      </c>
    </row>
    <row r="123" spans="2:31" x14ac:dyDescent="0.3">
      <c r="B123" s="126"/>
      <c r="C123" s="31" t="s">
        <v>6</v>
      </c>
      <c r="D123" s="32">
        <v>7.0000000000000007E-2</v>
      </c>
      <c r="E123" s="129">
        <f>VLOOKUP(C123, Sheet3!$B$2:$C$142, 2, FALSE)</f>
        <v>9002843</v>
      </c>
      <c r="F123" s="33" t="s">
        <v>47</v>
      </c>
      <c r="G123" s="32">
        <v>0.05</v>
      </c>
      <c r="H123" s="129">
        <f>VLOOKUP(F123, Sheet3!$B$2:$C$142, 2, FALSE)</f>
        <v>9002867</v>
      </c>
      <c r="I123" s="33" t="s">
        <v>53</v>
      </c>
      <c r="J123" s="32">
        <v>0.03</v>
      </c>
      <c r="K123" s="129">
        <f>VLOOKUP(I123, Sheet3!$B$2:$C$142, 2, FALSE)</f>
        <v>9002859</v>
      </c>
      <c r="L123" s="126"/>
      <c r="M123" s="31" t="s">
        <v>41</v>
      </c>
      <c r="N123" s="32">
        <v>0.09</v>
      </c>
      <c r="O123" s="129">
        <f>VLOOKUP(M123, Sheet3!$B$2:$C$142, 2, FALSE)</f>
        <v>9002853</v>
      </c>
      <c r="P123" s="33"/>
      <c r="Q123" s="175"/>
      <c r="R123" s="129" t="e">
        <f>VLOOKUP(P123, Sheet3!$B$2:$C$142, 2, FALSE)</f>
        <v>#N/A</v>
      </c>
      <c r="S123" s="195"/>
      <c r="T123" s="32"/>
      <c r="U123" s="129" t="e">
        <f>VLOOKUP(S123, Sheet3!$B$2:$C$142, 2, FALSE)</f>
        <v>#N/A</v>
      </c>
      <c r="V123" s="126"/>
      <c r="W123" s="98" t="s">
        <v>44</v>
      </c>
      <c r="X123" s="32">
        <v>0.09</v>
      </c>
      <c r="Y123" s="129">
        <f>VLOOKUP(W123, Sheet3!$B$2:$C$142, 2, FALSE)</f>
        <v>9002860</v>
      </c>
      <c r="Z123" s="33"/>
      <c r="AA123" s="175"/>
      <c r="AB123" s="129" t="e">
        <f>VLOOKUP(Z123, Sheet3!$B$2:$C$142, 2, FALSE)</f>
        <v>#N/A</v>
      </c>
      <c r="AC123" s="195"/>
      <c r="AD123" s="32"/>
      <c r="AE123" s="129" t="e">
        <f>VLOOKUP(AC123, Sheet3!$B$2:$C$142, 2, FALSE)</f>
        <v>#N/A</v>
      </c>
    </row>
    <row r="124" spans="2:31" x14ac:dyDescent="0.3">
      <c r="B124" s="126"/>
      <c r="C124" s="31" t="s">
        <v>40</v>
      </c>
      <c r="D124" s="32">
        <v>7.0000000000000007E-2</v>
      </c>
      <c r="E124" s="129">
        <f>VLOOKUP(C124, Sheet3!$B$2:$C$142, 2, FALSE)</f>
        <v>9002848</v>
      </c>
      <c r="F124" s="33" t="s">
        <v>48</v>
      </c>
      <c r="G124" s="32">
        <v>0.04</v>
      </c>
      <c r="H124" s="129">
        <f>VLOOKUP(F124, Sheet3!$B$2:$C$142, 2, FALSE)</f>
        <v>9002870</v>
      </c>
      <c r="I124" s="33"/>
      <c r="J124" s="32"/>
      <c r="K124" s="129" t="e">
        <f>VLOOKUP(I124, Sheet3!$B$2:$C$142, 2, FALSE)</f>
        <v>#N/A</v>
      </c>
      <c r="L124" s="126"/>
      <c r="M124" s="31" t="s">
        <v>43</v>
      </c>
      <c r="N124" s="32">
        <v>0.09</v>
      </c>
      <c r="O124" s="129">
        <f>VLOOKUP(M124, Sheet3!$B$2:$C$142, 2, FALSE)</f>
        <v>9002858</v>
      </c>
      <c r="P124" s="33"/>
      <c r="Q124" s="175"/>
      <c r="R124" s="129" t="e">
        <f>VLOOKUP(P124, Sheet3!$B$2:$C$142, 2, FALSE)</f>
        <v>#N/A</v>
      </c>
      <c r="S124" s="195"/>
      <c r="T124" s="32"/>
      <c r="U124" s="129" t="e">
        <f>VLOOKUP(S124, Sheet3!$B$2:$C$142, 2, FALSE)</f>
        <v>#N/A</v>
      </c>
      <c r="V124" s="126"/>
      <c r="W124" s="98" t="s">
        <v>8</v>
      </c>
      <c r="X124" s="32">
        <v>0.09</v>
      </c>
      <c r="Y124" s="129">
        <f>VLOOKUP(W124, Sheet3!$B$2:$C$142, 2, FALSE)</f>
        <v>9002863</v>
      </c>
      <c r="Z124" s="33"/>
      <c r="AA124" s="175"/>
      <c r="AB124" s="129" t="e">
        <f>VLOOKUP(Z124, Sheet3!$B$2:$C$142, 2, FALSE)</f>
        <v>#N/A</v>
      </c>
      <c r="AC124" s="195"/>
      <c r="AD124" s="32"/>
      <c r="AE124" s="129" t="e">
        <f>VLOOKUP(AC124, Sheet3!$B$2:$C$142, 2, FALSE)</f>
        <v>#N/A</v>
      </c>
    </row>
    <row r="125" spans="2:31" x14ac:dyDescent="0.3">
      <c r="B125" s="126"/>
      <c r="C125" s="31" t="s">
        <v>41</v>
      </c>
      <c r="D125" s="32">
        <v>7.0000000000000007E-2</v>
      </c>
      <c r="E125" s="129">
        <f>VLOOKUP(C125, Sheet3!$B$2:$C$142, 2, FALSE)</f>
        <v>9002853</v>
      </c>
      <c r="F125" s="33" t="s">
        <v>49</v>
      </c>
      <c r="G125" s="32">
        <v>0.03</v>
      </c>
      <c r="H125" s="129">
        <f>VLOOKUP(F125, Sheet3!$B$2:$C$142, 2, FALSE)</f>
        <v>9002871</v>
      </c>
      <c r="I125" s="33"/>
      <c r="J125" s="32"/>
      <c r="K125" s="129" t="e">
        <f>VLOOKUP(I125, Sheet3!$B$2:$C$142, 2, FALSE)</f>
        <v>#N/A</v>
      </c>
      <c r="L125" s="126"/>
      <c r="M125" s="31" t="s">
        <v>44</v>
      </c>
      <c r="N125" s="32">
        <v>0.06</v>
      </c>
      <c r="O125" s="129">
        <f>VLOOKUP(M125, Sheet3!$B$2:$C$142, 2, FALSE)</f>
        <v>9002860</v>
      </c>
      <c r="P125" s="33"/>
      <c r="Q125" s="175"/>
      <c r="R125" s="129" t="e">
        <f>VLOOKUP(P125, Sheet3!$B$2:$C$142, 2, FALSE)</f>
        <v>#N/A</v>
      </c>
      <c r="S125" s="195"/>
      <c r="T125" s="32"/>
      <c r="U125" s="129" t="e">
        <f>VLOOKUP(S125, Sheet3!$B$2:$C$142, 2, FALSE)</f>
        <v>#N/A</v>
      </c>
      <c r="V125" s="126"/>
      <c r="W125" s="98" t="s">
        <v>48</v>
      </c>
      <c r="X125" s="32">
        <v>0.06</v>
      </c>
      <c r="Y125" s="129">
        <f>VLOOKUP(W125, Sheet3!$B$2:$C$142, 2, FALSE)</f>
        <v>9002870</v>
      </c>
      <c r="Z125" s="33"/>
      <c r="AA125" s="175"/>
      <c r="AB125" s="129" t="e">
        <f>VLOOKUP(Z125, Sheet3!$B$2:$C$142, 2, FALSE)</f>
        <v>#N/A</v>
      </c>
      <c r="AC125" s="195"/>
      <c r="AD125" s="32"/>
      <c r="AE125" s="129" t="e">
        <f>VLOOKUP(AC125, Sheet3!$B$2:$C$142, 2, FALSE)</f>
        <v>#N/A</v>
      </c>
    </row>
    <row r="126" spans="2:31" x14ac:dyDescent="0.3">
      <c r="B126" s="126"/>
      <c r="C126" s="31" t="s">
        <v>42</v>
      </c>
      <c r="D126" s="32">
        <v>0.03</v>
      </c>
      <c r="E126" s="129">
        <f>VLOOKUP(C126, Sheet3!$B$2:$C$142, 2, FALSE)</f>
        <v>9002855</v>
      </c>
      <c r="F126" s="33" t="s">
        <v>9</v>
      </c>
      <c r="G126" s="32">
        <v>0.03</v>
      </c>
      <c r="H126" s="129">
        <f>VLOOKUP(F126, Sheet3!$B$2:$C$142, 2, FALSE)</f>
        <v>9002845</v>
      </c>
      <c r="I126" s="33"/>
      <c r="J126" s="32"/>
      <c r="K126" s="129" t="e">
        <f>VLOOKUP(I126, Sheet3!$B$2:$C$142, 2, FALSE)</f>
        <v>#N/A</v>
      </c>
      <c r="L126" s="126"/>
      <c r="M126" s="31" t="s">
        <v>8</v>
      </c>
      <c r="N126" s="32">
        <v>0.06</v>
      </c>
      <c r="O126" s="129">
        <f>VLOOKUP(M126, Sheet3!$B$2:$C$142, 2, FALSE)</f>
        <v>9002863</v>
      </c>
      <c r="P126" s="33" t="s">
        <v>85</v>
      </c>
      <c r="Q126" s="175">
        <v>0.1</v>
      </c>
      <c r="R126" s="129">
        <f>VLOOKUP(P126, Sheet3!$B$2:$C$142, 2, FALSE)</f>
        <v>9002854</v>
      </c>
      <c r="S126" s="195"/>
      <c r="T126" s="32"/>
      <c r="U126" s="129" t="e">
        <f>VLOOKUP(S126, Sheet3!$B$2:$C$142, 2, FALSE)</f>
        <v>#N/A</v>
      </c>
      <c r="V126" s="126"/>
      <c r="W126" s="98" t="s">
        <v>9</v>
      </c>
      <c r="X126" s="32">
        <v>0.06</v>
      </c>
      <c r="Y126" s="129">
        <f>VLOOKUP(W126, Sheet3!$B$2:$C$142, 2, FALSE)</f>
        <v>9002845</v>
      </c>
      <c r="Z126" s="33"/>
      <c r="AA126" s="175"/>
      <c r="AB126" s="129" t="e">
        <f>VLOOKUP(Z126, Sheet3!$B$2:$C$142, 2, FALSE)</f>
        <v>#N/A</v>
      </c>
      <c r="AC126" s="195"/>
      <c r="AD126" s="32"/>
      <c r="AE126" s="129" t="e">
        <f>VLOOKUP(AC126, Sheet3!$B$2:$C$142, 2, FALSE)</f>
        <v>#N/A</v>
      </c>
    </row>
    <row r="127" spans="2:31" x14ac:dyDescent="0.3">
      <c r="B127" s="126"/>
      <c r="C127" s="31" t="s">
        <v>43</v>
      </c>
      <c r="D127" s="32">
        <v>0.03</v>
      </c>
      <c r="E127" s="129">
        <f>VLOOKUP(C127, Sheet3!$B$2:$C$142, 2, FALSE)</f>
        <v>9002858</v>
      </c>
      <c r="F127" s="33"/>
      <c r="G127" s="32"/>
      <c r="H127" s="129" t="e">
        <f>VLOOKUP(F127, Sheet3!$B$2:$C$142, 2, FALSE)</f>
        <v>#N/A</v>
      </c>
      <c r="I127" s="33"/>
      <c r="J127" s="32"/>
      <c r="K127" s="129" t="e">
        <f>VLOOKUP(I127, Sheet3!$B$2:$C$142, 2, FALSE)</f>
        <v>#N/A</v>
      </c>
      <c r="L127" s="126"/>
      <c r="M127" s="31"/>
      <c r="N127" s="32"/>
      <c r="O127" s="129" t="e">
        <f>VLOOKUP(M127, Sheet3!$B$2:$C$142, 2, FALSE)</f>
        <v>#N/A</v>
      </c>
      <c r="P127" s="33"/>
      <c r="Q127" s="175"/>
      <c r="R127" s="129" t="e">
        <f>VLOOKUP(P127, Sheet3!$B$2:$C$142, 2, FALSE)</f>
        <v>#N/A</v>
      </c>
      <c r="S127" s="195"/>
      <c r="T127" s="32"/>
      <c r="U127" s="129" t="e">
        <f>VLOOKUP(S127, Sheet3!$B$2:$C$142, 2, FALSE)</f>
        <v>#N/A</v>
      </c>
      <c r="V127" s="126"/>
      <c r="W127" s="98"/>
      <c r="X127" s="32"/>
      <c r="Y127" s="129" t="e">
        <f>VLOOKUP(W127, Sheet3!$B$2:$C$142, 2, FALSE)</f>
        <v>#N/A</v>
      </c>
      <c r="Z127" s="33"/>
      <c r="AA127" s="175"/>
      <c r="AB127" s="129" t="e">
        <f>VLOOKUP(Z127, Sheet3!$B$2:$C$142, 2, FALSE)</f>
        <v>#N/A</v>
      </c>
      <c r="AC127" s="195"/>
      <c r="AD127" s="32"/>
      <c r="AE127" s="129" t="e">
        <f>VLOOKUP(AC127, Sheet3!$B$2:$C$142, 2, FALSE)</f>
        <v>#N/A</v>
      </c>
    </row>
    <row r="128" spans="2:31" x14ac:dyDescent="0.3">
      <c r="B128" s="126"/>
      <c r="C128" s="31" t="s">
        <v>44</v>
      </c>
      <c r="D128" s="32">
        <v>0.02</v>
      </c>
      <c r="E128" s="129">
        <f>VLOOKUP(C128, Sheet3!$B$2:$C$142, 2, FALSE)</f>
        <v>9002860</v>
      </c>
      <c r="F128" s="33"/>
      <c r="G128" s="32"/>
      <c r="H128" s="129" t="e">
        <f>VLOOKUP(F128, Sheet3!$B$2:$C$142, 2, FALSE)</f>
        <v>#N/A</v>
      </c>
      <c r="I128" s="33"/>
      <c r="J128" s="32"/>
      <c r="K128" s="129" t="e">
        <f>VLOOKUP(I128, Sheet3!$B$2:$C$142, 2, FALSE)</f>
        <v>#N/A</v>
      </c>
      <c r="L128" s="126"/>
      <c r="M128" s="31"/>
      <c r="N128" s="32"/>
      <c r="O128" s="129" t="e">
        <f>VLOOKUP(M128, Sheet3!$B$2:$C$142, 2, FALSE)</f>
        <v>#N/A</v>
      </c>
      <c r="P128" s="33"/>
      <c r="Q128" s="175"/>
      <c r="R128" s="129" t="e">
        <f>VLOOKUP(P128, Sheet3!$B$2:$C$142, 2, FALSE)</f>
        <v>#N/A</v>
      </c>
      <c r="S128" s="195"/>
      <c r="T128" s="32"/>
      <c r="U128" s="129" t="e">
        <f>VLOOKUP(S128, Sheet3!$B$2:$C$142, 2, FALSE)</f>
        <v>#N/A</v>
      </c>
      <c r="V128" s="126"/>
      <c r="W128" s="98"/>
      <c r="X128" s="32"/>
      <c r="Y128" s="129" t="e">
        <f>VLOOKUP(W128, Sheet3!$B$2:$C$142, 2, FALSE)</f>
        <v>#N/A</v>
      </c>
      <c r="Z128" s="33"/>
      <c r="AA128" s="175"/>
      <c r="AB128" s="129" t="e">
        <f>VLOOKUP(Z128, Sheet3!$B$2:$C$142, 2, FALSE)</f>
        <v>#N/A</v>
      </c>
      <c r="AC128" s="195"/>
      <c r="AD128" s="32"/>
      <c r="AE128" s="129" t="e">
        <f>VLOOKUP(AC128, Sheet3!$B$2:$C$142, 2, FALSE)</f>
        <v>#N/A</v>
      </c>
    </row>
    <row r="129" spans="2:31" x14ac:dyDescent="0.3">
      <c r="B129" s="126"/>
      <c r="C129" s="31" t="s">
        <v>8</v>
      </c>
      <c r="D129" s="32">
        <v>0.01</v>
      </c>
      <c r="E129" s="129">
        <f>VLOOKUP(C129, Sheet3!$B$2:$C$142, 2, FALSE)</f>
        <v>9002863</v>
      </c>
      <c r="F129" s="33"/>
      <c r="G129" s="32"/>
      <c r="H129" s="129" t="e">
        <f>VLOOKUP(F129, Sheet3!$B$2:$C$142, 2, FALSE)</f>
        <v>#N/A</v>
      </c>
      <c r="I129" s="33"/>
      <c r="J129" s="32"/>
      <c r="K129" s="129" t="e">
        <f>VLOOKUP(I129, Sheet3!$B$2:$C$142, 2, FALSE)</f>
        <v>#N/A</v>
      </c>
      <c r="L129" s="126"/>
      <c r="M129" s="31"/>
      <c r="N129" s="32"/>
      <c r="O129" s="129" t="e">
        <f>VLOOKUP(M129, Sheet3!$B$2:$C$142, 2, FALSE)</f>
        <v>#N/A</v>
      </c>
      <c r="P129" s="33"/>
      <c r="Q129" s="175"/>
      <c r="R129" s="129" t="e">
        <f>VLOOKUP(P129, Sheet3!$B$2:$C$142, 2, FALSE)</f>
        <v>#N/A</v>
      </c>
      <c r="S129" s="195"/>
      <c r="T129" s="32"/>
      <c r="U129" s="129" t="e">
        <f>VLOOKUP(S129, Sheet3!$B$2:$C$142, 2, FALSE)</f>
        <v>#N/A</v>
      </c>
      <c r="V129" s="126"/>
      <c r="W129" s="98"/>
      <c r="X129" s="32"/>
      <c r="Y129" s="129" t="e">
        <f>VLOOKUP(W129, Sheet3!$B$2:$C$142, 2, FALSE)</f>
        <v>#N/A</v>
      </c>
      <c r="Z129" s="33"/>
      <c r="AA129" s="175"/>
      <c r="AB129" s="129" t="e">
        <f>VLOOKUP(Z129, Sheet3!$B$2:$C$142, 2, FALSE)</f>
        <v>#N/A</v>
      </c>
      <c r="AC129" s="195"/>
      <c r="AD129" s="32"/>
      <c r="AE129" s="129" t="e">
        <f>VLOOKUP(AC129, Sheet3!$B$2:$C$142, 2, FALSE)</f>
        <v>#N/A</v>
      </c>
    </row>
    <row r="130" spans="2:31" x14ac:dyDescent="0.3">
      <c r="B130" s="126"/>
      <c r="C130" s="46" t="s">
        <v>11</v>
      </c>
      <c r="D130" s="47">
        <v>0.01</v>
      </c>
      <c r="E130" s="129">
        <f>VLOOKUP(C130, Sheet3!$B$2:$C$142, 2, FALSE)</f>
        <v>9002910</v>
      </c>
      <c r="F130" s="48"/>
      <c r="G130" s="47"/>
      <c r="H130" s="129" t="e">
        <f>VLOOKUP(F130, Sheet3!$B$2:$C$142, 2, FALSE)</f>
        <v>#N/A</v>
      </c>
      <c r="I130" s="48"/>
      <c r="J130" s="47"/>
      <c r="K130" s="129" t="e">
        <f>VLOOKUP(I130, Sheet3!$B$2:$C$142, 2, FALSE)</f>
        <v>#N/A</v>
      </c>
      <c r="L130" s="126"/>
      <c r="M130" s="46" t="s">
        <v>13</v>
      </c>
      <c r="N130" s="47">
        <v>0.01</v>
      </c>
      <c r="O130" s="129">
        <f>VLOOKUP(M130, Sheet3!$B$2:$C$142, 2, FALSE)</f>
        <v>9002911</v>
      </c>
      <c r="P130" s="48"/>
      <c r="Q130" s="177"/>
      <c r="R130" s="129" t="e">
        <f>VLOOKUP(P130, Sheet3!$B$2:$C$142, 2, FALSE)</f>
        <v>#N/A</v>
      </c>
      <c r="S130" s="196"/>
      <c r="T130" s="47"/>
      <c r="U130" s="129" t="e">
        <f>VLOOKUP(S130, Sheet3!$B$2:$C$142, 2, FALSE)</f>
        <v>#N/A</v>
      </c>
      <c r="V130" s="126"/>
      <c r="W130" s="99" t="s">
        <v>18</v>
      </c>
      <c r="X130" s="47">
        <v>0.01</v>
      </c>
      <c r="Y130" s="129">
        <f>VLOOKUP(W130, Sheet3!$B$2:$C$142, 2, FALSE)</f>
        <v>9002912</v>
      </c>
      <c r="Z130" s="48"/>
      <c r="AA130" s="177"/>
      <c r="AB130" s="129" t="e">
        <f>VLOOKUP(Z130, Sheet3!$B$2:$C$142, 2, FALSE)</f>
        <v>#N/A</v>
      </c>
      <c r="AC130" s="196"/>
      <c r="AD130" s="47"/>
      <c r="AE130" s="129" t="e">
        <f>VLOOKUP(AC130, Sheet3!$B$2:$C$142, 2, FALSE)</f>
        <v>#N/A</v>
      </c>
    </row>
    <row r="131" spans="2:31" x14ac:dyDescent="0.3">
      <c r="B131" s="126"/>
      <c r="C131" s="46"/>
      <c r="D131" s="47"/>
      <c r="E131" s="129" t="e">
        <f>VLOOKUP(C131, Sheet3!$B$2:$C$142, 2, FALSE)</f>
        <v>#N/A</v>
      </c>
      <c r="F131" s="52" t="s">
        <v>12</v>
      </c>
      <c r="G131" s="50">
        <v>0.02</v>
      </c>
      <c r="H131" s="129">
        <f>VLOOKUP(F131, Sheet3!$B$2:$C$142, 2, FALSE)</f>
        <v>9002913</v>
      </c>
      <c r="I131" s="49" t="s">
        <v>12</v>
      </c>
      <c r="J131" s="50">
        <v>0.02</v>
      </c>
      <c r="K131" s="129">
        <f>VLOOKUP(I131, Sheet3!$B$2:$C$142, 2, FALSE)</f>
        <v>9002913</v>
      </c>
      <c r="L131" s="126"/>
      <c r="M131" s="46"/>
      <c r="N131" s="47"/>
      <c r="O131" s="129" t="e">
        <f>VLOOKUP(M131, Sheet3!$B$2:$C$142, 2, FALSE)</f>
        <v>#N/A</v>
      </c>
      <c r="P131" s="49" t="s">
        <v>14</v>
      </c>
      <c r="Q131" s="183">
        <v>0.02</v>
      </c>
      <c r="R131" s="129">
        <f>VLOOKUP(P131, Sheet3!$B$2:$C$142, 2, FALSE)</f>
        <v>9002914</v>
      </c>
      <c r="S131" s="197"/>
      <c r="T131" s="86"/>
      <c r="U131" s="129" t="e">
        <f>VLOOKUP(S131, Sheet3!$B$2:$C$142, 2, FALSE)</f>
        <v>#N/A</v>
      </c>
      <c r="V131" s="126"/>
      <c r="W131" s="99"/>
      <c r="X131" s="47"/>
      <c r="Y131" s="129" t="e">
        <f>VLOOKUP(W131, Sheet3!$B$2:$C$142, 2, FALSE)</f>
        <v>#N/A</v>
      </c>
      <c r="Z131" s="49" t="s">
        <v>19</v>
      </c>
      <c r="AA131" s="183">
        <v>0.1</v>
      </c>
      <c r="AB131" s="129">
        <f>VLOOKUP(Z131, Sheet3!$B$2:$C$142, 2, FALSE)</f>
        <v>9002915</v>
      </c>
      <c r="AC131" s="197"/>
      <c r="AD131" s="86"/>
      <c r="AE131" s="129" t="e">
        <f>VLOOKUP(AC131, Sheet3!$B$2:$C$142, 2, FALSE)</f>
        <v>#N/A</v>
      </c>
    </row>
    <row r="132" spans="2:31" x14ac:dyDescent="0.3">
      <c r="B132" s="126"/>
      <c r="C132" s="46"/>
      <c r="D132" s="47"/>
      <c r="E132" s="129" t="e">
        <f>VLOOKUP(C132, Sheet3!$B$2:$C$142, 2, FALSE)</f>
        <v>#N/A</v>
      </c>
      <c r="F132" s="48"/>
      <c r="G132" s="47"/>
      <c r="H132" s="129" t="e">
        <f>VLOOKUP(F132, Sheet3!$B$2:$C$142, 2, FALSE)</f>
        <v>#N/A</v>
      </c>
      <c r="I132" s="53" t="s">
        <v>64</v>
      </c>
      <c r="J132" s="90">
        <v>0.01</v>
      </c>
      <c r="K132" s="129">
        <f>VLOOKUP(I132, Sheet3!$B$2:$C$142, 2, FALSE)</f>
        <v>9002916</v>
      </c>
      <c r="L132" s="126"/>
      <c r="M132" s="46"/>
      <c r="N132" s="47"/>
      <c r="O132" s="129" t="e">
        <f>VLOOKUP(M132, Sheet3!$B$2:$C$142, 2, FALSE)</f>
        <v>#N/A</v>
      </c>
      <c r="P132" s="48"/>
      <c r="Q132" s="177"/>
      <c r="R132" s="129" t="e">
        <f>VLOOKUP(P132, Sheet3!$B$2:$C$142, 2, FALSE)</f>
        <v>#N/A</v>
      </c>
      <c r="S132" s="198" t="s">
        <v>93</v>
      </c>
      <c r="T132" s="87">
        <v>0.02</v>
      </c>
      <c r="U132" s="129">
        <f>VLOOKUP(S132, Sheet3!$B$2:$C$142, 2, FALSE)</f>
        <v>9002917</v>
      </c>
      <c r="V132" s="126"/>
      <c r="W132" s="99"/>
      <c r="X132" s="47"/>
      <c r="Y132" s="129" t="e">
        <f>VLOOKUP(W132, Sheet3!$B$2:$C$142, 2, FALSE)</f>
        <v>#N/A</v>
      </c>
      <c r="Z132" s="48"/>
      <c r="AA132" s="177"/>
      <c r="AB132" s="129" t="e">
        <f>VLOOKUP(Z132, Sheet3!$B$2:$C$142, 2, FALSE)</f>
        <v>#N/A</v>
      </c>
      <c r="AC132" s="198" t="s">
        <v>87</v>
      </c>
      <c r="AD132" s="87">
        <v>0.15198999999999999</v>
      </c>
      <c r="AE132" s="129">
        <f>VLOOKUP(AC132, Sheet3!$B$2:$C$142, 2, FALSE)</f>
        <v>9002918</v>
      </c>
    </row>
    <row r="133" spans="2:31" x14ac:dyDescent="0.3">
      <c r="B133" s="126"/>
      <c r="C133" s="38" t="s">
        <v>65</v>
      </c>
      <c r="D133" s="39">
        <v>0.01</v>
      </c>
      <c r="E133" s="129">
        <f>VLOOKUP(C133, Sheet3!$B$2:$C$142, 2, FALSE)</f>
        <v>9002923</v>
      </c>
      <c r="F133" s="40" t="s">
        <v>107</v>
      </c>
      <c r="G133" s="39">
        <v>0.02</v>
      </c>
      <c r="H133" s="129">
        <f>VLOOKUP(F133, Sheet3!$B$2:$C$142, 2, FALSE)</f>
        <v>9002924</v>
      </c>
      <c r="I133" s="40"/>
      <c r="J133" s="39"/>
      <c r="K133" s="129" t="e">
        <f>VLOOKUP(I133, Sheet3!$B$2:$C$142, 2, FALSE)</f>
        <v>#N/A</v>
      </c>
      <c r="L133" s="126"/>
      <c r="M133" s="38" t="s">
        <v>107</v>
      </c>
      <c r="N133" s="39">
        <v>0.01</v>
      </c>
      <c r="O133" s="129">
        <f>VLOOKUP(M133, Sheet3!$B$2:$C$142, 2, FALSE)</f>
        <v>9002924</v>
      </c>
      <c r="P133" s="40"/>
      <c r="Q133" s="176"/>
      <c r="R133" s="129" t="e">
        <f>VLOOKUP(P133, Sheet3!$B$2:$C$142, 2, FALSE)</f>
        <v>#N/A</v>
      </c>
      <c r="S133" s="199"/>
      <c r="T133" s="39"/>
      <c r="U133" s="129" t="e">
        <f>VLOOKUP(S133, Sheet3!$B$2:$C$142, 2, FALSE)</f>
        <v>#N/A</v>
      </c>
      <c r="V133" s="126"/>
      <c r="W133" s="100" t="s">
        <v>109</v>
      </c>
      <c r="X133" s="39">
        <v>0.01</v>
      </c>
      <c r="Y133" s="129">
        <f>VLOOKUP(W133, Sheet3!$B$2:$C$142, 2, FALSE)</f>
        <v>9002922</v>
      </c>
      <c r="Z133" s="40"/>
      <c r="AA133" s="176"/>
      <c r="AB133" s="129" t="e">
        <f>VLOOKUP(Z133, Sheet3!$B$2:$C$142, 2, FALSE)</f>
        <v>#N/A</v>
      </c>
      <c r="AC133" s="199"/>
      <c r="AD133" s="39"/>
      <c r="AE133" s="129" t="e">
        <f>VLOOKUP(AC133, Sheet3!$B$2:$C$142, 2, FALSE)</f>
        <v>#N/A</v>
      </c>
    </row>
    <row r="134" spans="2:31" x14ac:dyDescent="0.3">
      <c r="B134" s="126"/>
      <c r="C134" s="38" t="s">
        <v>66</v>
      </c>
      <c r="D134" s="39">
        <v>0.01</v>
      </c>
      <c r="E134" s="129">
        <f>VLOOKUP(C134, Sheet3!$B$2:$C$142, 2, FALSE)</f>
        <v>9002907</v>
      </c>
      <c r="F134" s="40" t="s">
        <v>108</v>
      </c>
      <c r="G134" s="39">
        <v>0.04</v>
      </c>
      <c r="H134" s="129">
        <f>VLOOKUP(F134, Sheet3!$B$2:$C$142, 2, FALSE)</f>
        <v>9002908</v>
      </c>
      <c r="I134" s="40" t="s">
        <v>68</v>
      </c>
      <c r="J134" s="39">
        <v>0.04</v>
      </c>
      <c r="K134" s="129">
        <f>VLOOKUP(I134, Sheet3!$B$2:$C$142, 2, FALSE)</f>
        <v>9002904</v>
      </c>
      <c r="L134" s="126"/>
      <c r="M134" s="38" t="s">
        <v>108</v>
      </c>
      <c r="N134" s="39">
        <v>0.02</v>
      </c>
      <c r="O134" s="129">
        <f>VLOOKUP(M134, Sheet3!$B$2:$C$142, 2, FALSE)</f>
        <v>9002908</v>
      </c>
      <c r="P134" s="40"/>
      <c r="Q134" s="176"/>
      <c r="R134" s="129" t="e">
        <f>VLOOKUP(P134, Sheet3!$B$2:$C$142, 2, FALSE)</f>
        <v>#N/A</v>
      </c>
      <c r="S134" s="199"/>
      <c r="T134" s="39"/>
      <c r="U134" s="129" t="e">
        <f>VLOOKUP(S134, Sheet3!$B$2:$C$142, 2, FALSE)</f>
        <v>#N/A</v>
      </c>
      <c r="V134" s="126"/>
      <c r="W134" s="100" t="s">
        <v>68</v>
      </c>
      <c r="X134" s="39">
        <v>0.02</v>
      </c>
      <c r="Y134" s="129">
        <f>VLOOKUP(W134, Sheet3!$B$2:$C$142, 2, FALSE)</f>
        <v>9002904</v>
      </c>
      <c r="Z134" s="40"/>
      <c r="AA134" s="176"/>
      <c r="AB134" s="129" t="e">
        <f>VLOOKUP(Z134, Sheet3!$B$2:$C$142, 2, FALSE)</f>
        <v>#N/A</v>
      </c>
      <c r="AC134" s="199"/>
      <c r="AD134" s="39"/>
      <c r="AE134" s="129" t="e">
        <f>VLOOKUP(AC134, Sheet3!$B$2:$C$142, 2, FALSE)</f>
        <v>#N/A</v>
      </c>
    </row>
    <row r="135" spans="2:31" x14ac:dyDescent="0.3">
      <c r="B135" s="126"/>
      <c r="C135" s="38"/>
      <c r="D135" s="39"/>
      <c r="E135" s="129" t="e">
        <f>VLOOKUP(C135, Sheet3!$B$2:$C$142, 2, FALSE)</f>
        <v>#N/A</v>
      </c>
      <c r="F135" s="44"/>
      <c r="G135" s="42"/>
      <c r="H135" s="129" t="e">
        <f>VLOOKUP(F135, Sheet3!$B$2:$C$142, 2, FALSE)</f>
        <v>#N/A</v>
      </c>
      <c r="I135" s="45" t="s">
        <v>20</v>
      </c>
      <c r="J135" s="91">
        <v>0.05</v>
      </c>
      <c r="K135" s="129">
        <f>VLOOKUP(I135, Sheet3!$B$2:$C$142, 2, FALSE)</f>
        <v>9002919</v>
      </c>
      <c r="L135" s="126"/>
      <c r="M135" s="38"/>
      <c r="N135" s="39"/>
      <c r="O135" s="129" t="e">
        <f>VLOOKUP(M135, Sheet3!$B$2:$C$142, 2, FALSE)</f>
        <v>#N/A</v>
      </c>
      <c r="P135" s="44" t="s">
        <v>20</v>
      </c>
      <c r="Q135" s="187">
        <v>0.01</v>
      </c>
      <c r="R135" s="129">
        <f>VLOOKUP(P135, Sheet3!$B$2:$C$142, 2, FALSE)</f>
        <v>9002919</v>
      </c>
      <c r="S135" s="200" t="s">
        <v>74</v>
      </c>
      <c r="T135" s="42">
        <v>0.02</v>
      </c>
      <c r="U135" s="129">
        <f>VLOOKUP(S135, Sheet3!$B$2:$C$142, 2, FALSE)</f>
        <v>9002919</v>
      </c>
      <c r="V135" s="126"/>
      <c r="W135" s="100"/>
      <c r="X135" s="39"/>
      <c r="Y135" s="129" t="e">
        <f>VLOOKUP(W135, Sheet3!$B$2:$C$142, 2, FALSE)</f>
        <v>#N/A</v>
      </c>
      <c r="Z135" s="44"/>
      <c r="AA135" s="187"/>
      <c r="AB135" s="129" t="e">
        <f>VLOOKUP(Z135, Sheet3!$B$2:$C$142, 2, FALSE)</f>
        <v>#N/A</v>
      </c>
      <c r="AC135" s="200"/>
      <c r="AD135" s="42"/>
      <c r="AE135" s="129" t="e">
        <f>VLOOKUP(AC135, Sheet3!$B$2:$C$142, 2, FALSE)</f>
        <v>#N/A</v>
      </c>
    </row>
    <row r="136" spans="2:31" x14ac:dyDescent="0.3">
      <c r="B136" s="126"/>
      <c r="C136" s="21"/>
      <c r="D136" s="22"/>
      <c r="E136" s="129" t="e">
        <f>VLOOKUP(C136, Sheet3!$B$2:$C$142, 2, FALSE)</f>
        <v>#N/A</v>
      </c>
      <c r="F136" s="24" t="s">
        <v>45</v>
      </c>
      <c r="G136" s="25">
        <v>0.04</v>
      </c>
      <c r="H136" s="129">
        <f>VLOOKUP(F136, Sheet3!$B$2:$C$142, 2, FALSE)</f>
        <v>9002928</v>
      </c>
      <c r="I136" s="26" t="s">
        <v>67</v>
      </c>
      <c r="J136" s="25">
        <v>0.05</v>
      </c>
      <c r="K136" s="129">
        <f>VLOOKUP(I136, Sheet3!$B$2:$C$142, 2, FALSE)</f>
        <v>9002929</v>
      </c>
      <c r="L136" s="126"/>
      <c r="M136" s="21" t="s">
        <v>45</v>
      </c>
      <c r="N136" s="22">
        <v>0.01</v>
      </c>
      <c r="O136" s="129">
        <f>VLOOKUP(M136, Sheet3!$B$2:$C$142, 2, FALSE)</f>
        <v>9002928</v>
      </c>
      <c r="P136" s="23"/>
      <c r="Q136" s="174"/>
      <c r="R136" s="129" t="e">
        <f>VLOOKUP(P136, Sheet3!$B$2:$C$142, 2, FALSE)</f>
        <v>#N/A</v>
      </c>
      <c r="S136" s="194"/>
      <c r="T136" s="22"/>
      <c r="U136" s="129" t="e">
        <f>VLOOKUP(S136, Sheet3!$B$2:$C$142, 2, FALSE)</f>
        <v>#N/A</v>
      </c>
      <c r="V136" s="126"/>
      <c r="W136" s="97" t="s">
        <v>57</v>
      </c>
      <c r="X136" s="22">
        <v>5.0000000000000001E-3</v>
      </c>
      <c r="Y136" s="129">
        <f>VLOOKUP(W136, Sheet3!$B$2:$C$142, 2, FALSE)</f>
        <v>9002930</v>
      </c>
      <c r="Z136" s="28"/>
      <c r="AA136" s="208"/>
      <c r="AB136" s="129" t="e">
        <f>VLOOKUP(Z136, Sheet3!$B$2:$C$142, 2, FALSE)</f>
        <v>#N/A</v>
      </c>
      <c r="AC136" s="209"/>
      <c r="AD136" s="29"/>
      <c r="AE136" s="129" t="e">
        <f>VLOOKUP(AC136, Sheet3!$B$2:$C$142, 2, FALSE)</f>
        <v>#N/A</v>
      </c>
    </row>
    <row r="137" spans="2:31" x14ac:dyDescent="0.3">
      <c r="B137" s="126"/>
      <c r="C137" s="21"/>
      <c r="D137" s="22"/>
      <c r="E137" s="129" t="e">
        <f>VLOOKUP(C137, Sheet3!$B$2:$C$142, 2, FALSE)</f>
        <v>#N/A</v>
      </c>
      <c r="F137" s="23"/>
      <c r="G137" s="22"/>
      <c r="H137" s="129" t="e">
        <f>VLOOKUP(F137, Sheet3!$B$2:$C$142, 2, FALSE)</f>
        <v>#N/A</v>
      </c>
      <c r="I137" s="23"/>
      <c r="J137" s="22"/>
      <c r="K137" s="129" t="e">
        <f>VLOOKUP(I137, Sheet3!$B$2:$C$142, 2, FALSE)</f>
        <v>#N/A</v>
      </c>
      <c r="L137" s="126"/>
      <c r="M137" s="21"/>
      <c r="N137" s="22"/>
      <c r="O137" s="129" t="e">
        <f>VLOOKUP(M137, Sheet3!$B$2:$C$142, 2, FALSE)</f>
        <v>#N/A</v>
      </c>
      <c r="P137" s="24" t="s">
        <v>57</v>
      </c>
      <c r="Q137" s="184">
        <v>0.05</v>
      </c>
      <c r="R137" s="129">
        <f>VLOOKUP(P137, Sheet3!$B$2:$C$142, 2, FALSE)</f>
        <v>9002930</v>
      </c>
      <c r="S137" s="201" t="s">
        <v>57</v>
      </c>
      <c r="T137" s="25">
        <v>0.1</v>
      </c>
      <c r="U137" s="129">
        <f>VLOOKUP(S137, Sheet3!$B$2:$C$142, 2, FALSE)</f>
        <v>9002930</v>
      </c>
      <c r="V137" s="126"/>
      <c r="W137" s="97" t="s">
        <v>76</v>
      </c>
      <c r="X137" s="22">
        <v>5.0000000000000001E-3</v>
      </c>
      <c r="Y137" s="129">
        <f>VLOOKUP(W137, Sheet3!$B$2:$C$142, 2, FALSE)</f>
        <v>9002925</v>
      </c>
      <c r="Z137" s="30" t="s">
        <v>58</v>
      </c>
      <c r="AA137" s="208">
        <v>0.1</v>
      </c>
      <c r="AB137" s="129">
        <f>VLOOKUP(Z137, Sheet3!$B$2:$C$142, 2, FALSE)</f>
        <v>9002925</v>
      </c>
      <c r="AC137" s="209"/>
      <c r="AD137" s="29"/>
      <c r="AE137" s="129" t="e">
        <f>VLOOKUP(AC137, Sheet3!$B$2:$C$142, 2, FALSE)</f>
        <v>#N/A</v>
      </c>
    </row>
    <row r="138" spans="2:31" x14ac:dyDescent="0.3">
      <c r="B138" s="126" t="s">
        <v>101</v>
      </c>
      <c r="C138" s="21"/>
      <c r="D138" s="22"/>
      <c r="E138" s="129" t="e">
        <f>VLOOKUP(C138, Sheet3!$B$2:$C$142, 2, FALSE)</f>
        <v>#N/A</v>
      </c>
      <c r="F138" s="24"/>
      <c r="G138" s="25"/>
      <c r="H138" s="129" t="e">
        <f>VLOOKUP(F138, Sheet3!$B$2:$C$142, 2, FALSE)</f>
        <v>#N/A</v>
      </c>
      <c r="I138" s="24"/>
      <c r="J138" s="25"/>
      <c r="K138" s="129" t="e">
        <f>VLOOKUP(I138, Sheet3!$B$2:$C$142, 2, FALSE)</f>
        <v>#N/A</v>
      </c>
      <c r="L138" s="126" t="s">
        <v>102</v>
      </c>
      <c r="M138" s="21"/>
      <c r="N138" s="22"/>
      <c r="O138" s="129" t="e">
        <f>VLOOKUP(M138, Sheet3!$B$2:$C$142, 2, FALSE)</f>
        <v>#N/A</v>
      </c>
      <c r="P138" s="26" t="s">
        <v>58</v>
      </c>
      <c r="Q138" s="184">
        <v>0.05</v>
      </c>
      <c r="R138" s="129">
        <f>VLOOKUP(P138, Sheet3!$B$2:$C$142, 2, FALSE)</f>
        <v>9002925</v>
      </c>
      <c r="S138" s="201" t="s">
        <v>58</v>
      </c>
      <c r="T138" s="25">
        <v>0.1</v>
      </c>
      <c r="U138" s="129">
        <f>VLOOKUP(S138, Sheet3!$B$2:$C$142, 2, FALSE)</f>
        <v>9002925</v>
      </c>
      <c r="V138" s="126" t="s">
        <v>103</v>
      </c>
      <c r="W138" s="97"/>
      <c r="X138" s="22"/>
      <c r="Y138" s="129" t="e">
        <f>VLOOKUP(W138, Sheet3!$B$2:$C$142, 2, FALSE)</f>
        <v>#N/A</v>
      </c>
      <c r="Z138" s="26" t="s">
        <v>88</v>
      </c>
      <c r="AA138" s="184">
        <v>0.1</v>
      </c>
      <c r="AB138" s="129">
        <f>VLOOKUP(Z138, Sheet3!$B$2:$C$142, 2, FALSE)</f>
        <v>9002926</v>
      </c>
      <c r="AC138" s="201"/>
      <c r="AD138" s="25"/>
      <c r="AE138" s="129" t="e">
        <f>VLOOKUP(AC138, Sheet3!$B$2:$C$142, 2, FALSE)</f>
        <v>#N/A</v>
      </c>
    </row>
    <row r="139" spans="2:31" x14ac:dyDescent="0.3">
      <c r="B139" s="126"/>
      <c r="C139" s="21"/>
      <c r="D139" s="22"/>
      <c r="E139" s="129" t="e">
        <f>VLOOKUP(C139, Sheet3!$B$2:$C$142, 2, FALSE)</f>
        <v>#N/A</v>
      </c>
      <c r="F139" s="23"/>
      <c r="G139" s="22"/>
      <c r="H139" s="129" t="e">
        <f>VLOOKUP(F139, Sheet3!$B$2:$C$142, 2, FALSE)</f>
        <v>#N/A</v>
      </c>
      <c r="I139" s="23"/>
      <c r="J139" s="22"/>
      <c r="K139" s="129" t="e">
        <f>VLOOKUP(I139, Sheet3!$B$2:$C$142, 2, FALSE)</f>
        <v>#N/A</v>
      </c>
      <c r="L139" s="126"/>
      <c r="M139" s="21"/>
      <c r="N139" s="22"/>
      <c r="O139" s="129" t="e">
        <f>VLOOKUP(M139, Sheet3!$B$2:$C$142, 2, FALSE)</f>
        <v>#N/A</v>
      </c>
      <c r="P139" s="23"/>
      <c r="Q139" s="174"/>
      <c r="R139" s="129" t="e">
        <f>VLOOKUP(P139, Sheet3!$B$2:$C$142, 2, FALSE)</f>
        <v>#N/A</v>
      </c>
      <c r="S139" s="194"/>
      <c r="T139" s="22"/>
      <c r="U139" s="129" t="e">
        <f>VLOOKUP(S139, Sheet3!$B$2:$C$142, 2, FALSE)</f>
        <v>#N/A</v>
      </c>
      <c r="V139" s="126"/>
      <c r="W139" s="97"/>
      <c r="X139" s="22"/>
      <c r="Y139" s="129" t="e">
        <f>VLOOKUP(W139, Sheet3!$B$2:$C$142, 2, FALSE)</f>
        <v>#N/A</v>
      </c>
      <c r="Z139" s="23"/>
      <c r="AA139" s="174"/>
      <c r="AB139" s="129" t="e">
        <f>VLOOKUP(Z139, Sheet3!$B$2:$C$142, 2, FALSE)</f>
        <v>#N/A</v>
      </c>
      <c r="AC139" s="210" t="s">
        <v>81</v>
      </c>
      <c r="AD139" s="88">
        <v>0.3</v>
      </c>
      <c r="AE139" s="129">
        <f>VLOOKUP(AC139, Sheet3!$B$2:$C$142, 2, FALSE)</f>
        <v>9002927</v>
      </c>
    </row>
    <row r="140" spans="2:31" x14ac:dyDescent="0.3">
      <c r="B140" s="126"/>
      <c r="C140" s="31" t="s">
        <v>21</v>
      </c>
      <c r="D140" s="32">
        <v>0.05</v>
      </c>
      <c r="E140" s="129">
        <f>VLOOKUP(C140, Sheet3!$B$2:$C$142, 2, FALSE)</f>
        <v>9002877</v>
      </c>
      <c r="F140" s="33" t="s">
        <v>21</v>
      </c>
      <c r="G140" s="32">
        <v>0.05</v>
      </c>
      <c r="H140" s="129">
        <f>VLOOKUP(F140, Sheet3!$B$2:$C$142, 2, FALSE)</f>
        <v>9002877</v>
      </c>
      <c r="I140" s="33"/>
      <c r="J140" s="32"/>
      <c r="K140" s="129" t="e">
        <f>VLOOKUP(I140, Sheet3!$B$2:$C$142, 2, FALSE)</f>
        <v>#N/A</v>
      </c>
      <c r="L140" s="126"/>
      <c r="M140" s="31" t="s">
        <v>78</v>
      </c>
      <c r="N140" s="32">
        <v>0.03</v>
      </c>
      <c r="O140" s="129">
        <f>VLOOKUP(M140, Sheet3!$B$2:$C$142, 2, FALSE)</f>
        <v>9002882</v>
      </c>
      <c r="P140" s="33"/>
      <c r="Q140" s="175"/>
      <c r="R140" s="129" t="e">
        <f>VLOOKUP(P140, Sheet3!$B$2:$C$142, 2, FALSE)</f>
        <v>#N/A</v>
      </c>
      <c r="S140" s="195"/>
      <c r="T140" s="32"/>
      <c r="U140" s="129" t="e">
        <f>VLOOKUP(S140, Sheet3!$B$2:$C$142, 2, FALSE)</f>
        <v>#N/A</v>
      </c>
      <c r="V140" s="126"/>
      <c r="W140" s="98" t="s">
        <v>78</v>
      </c>
      <c r="X140" s="32">
        <v>0.05</v>
      </c>
      <c r="Y140" s="129">
        <f>VLOOKUP(W140, Sheet3!$B$2:$C$142, 2, FALSE)</f>
        <v>9002882</v>
      </c>
      <c r="Z140" s="33"/>
      <c r="AA140" s="175"/>
      <c r="AB140" s="129" t="e">
        <f>VLOOKUP(Z140, Sheet3!$B$2:$C$142, 2, FALSE)</f>
        <v>#N/A</v>
      </c>
      <c r="AC140" s="195"/>
      <c r="AD140" s="32"/>
      <c r="AE140" s="129" t="e">
        <f>VLOOKUP(AC140, Sheet3!$B$2:$C$142, 2, FALSE)</f>
        <v>#N/A</v>
      </c>
    </row>
    <row r="141" spans="2:31" x14ac:dyDescent="0.3">
      <c r="B141" s="126"/>
      <c r="C141" s="31"/>
      <c r="D141" s="32"/>
      <c r="E141" s="129" t="e">
        <f>VLOOKUP(C141, Sheet3!$B$2:$C$142, 2, FALSE)</f>
        <v>#N/A</v>
      </c>
      <c r="F141" s="37" t="s">
        <v>62</v>
      </c>
      <c r="G141" s="35">
        <v>0.03</v>
      </c>
      <c r="H141" s="129">
        <f>VLOOKUP(F141, Sheet3!$B$2:$C$142, 2, FALSE)</f>
        <v>9002878</v>
      </c>
      <c r="I141" s="37" t="s">
        <v>62</v>
      </c>
      <c r="J141" s="35">
        <v>0.03</v>
      </c>
      <c r="K141" s="129">
        <f>VLOOKUP(I141, Sheet3!$B$2:$C$142, 2, FALSE)</f>
        <v>9002878</v>
      </c>
      <c r="L141" s="126"/>
      <c r="M141" s="31"/>
      <c r="N141" s="32"/>
      <c r="O141" s="129" t="e">
        <f>VLOOKUP(M141, Sheet3!$B$2:$C$142, 2, FALSE)</f>
        <v>#N/A</v>
      </c>
      <c r="P141" s="37" t="s">
        <v>94</v>
      </c>
      <c r="Q141" s="185">
        <v>0.10997</v>
      </c>
      <c r="R141" s="129">
        <f>VLOOKUP(P141, Sheet3!$B$2:$C$142, 2, FALSE)</f>
        <v>9002883</v>
      </c>
      <c r="S141" s="202"/>
      <c r="T141" s="35"/>
      <c r="U141" s="129" t="e">
        <f>VLOOKUP(S141, Sheet3!$B$2:$C$142, 2, FALSE)</f>
        <v>#N/A</v>
      </c>
      <c r="V141" s="126"/>
      <c r="W141" s="98"/>
      <c r="X141" s="32"/>
      <c r="Y141" s="129" t="e">
        <f>VLOOKUP(W141, Sheet3!$B$2:$C$142, 2, FALSE)</f>
        <v>#N/A</v>
      </c>
      <c r="Z141" s="37" t="s">
        <v>79</v>
      </c>
      <c r="AA141" s="185">
        <v>0.2</v>
      </c>
      <c r="AB141" s="129">
        <f>VLOOKUP(Z141, Sheet3!$B$2:$C$142, 2, FALSE)</f>
        <v>9002880</v>
      </c>
      <c r="AC141" s="212" t="s">
        <v>79</v>
      </c>
      <c r="AD141" s="35">
        <v>0.1</v>
      </c>
      <c r="AE141" s="129">
        <f>VLOOKUP(AC141, Sheet3!$B$2:$C$142, 2, FALSE)</f>
        <v>9002880</v>
      </c>
    </row>
    <row r="142" spans="2:31" x14ac:dyDescent="0.3">
      <c r="B142" s="126"/>
      <c r="C142" s="31"/>
      <c r="D142" s="32"/>
      <c r="E142" s="129" t="e">
        <f>VLOOKUP(C142, Sheet3!$B$2:$C$142, 2, FALSE)</f>
        <v>#N/A</v>
      </c>
      <c r="F142" s="33"/>
      <c r="G142" s="32"/>
      <c r="H142" s="129" t="e">
        <f>VLOOKUP(F142, Sheet3!$B$2:$C$142, 2, FALSE)</f>
        <v>#N/A</v>
      </c>
      <c r="I142" s="36" t="s">
        <v>63</v>
      </c>
      <c r="J142" s="89">
        <v>0.04</v>
      </c>
      <c r="K142" s="129">
        <f>VLOOKUP(I142, Sheet3!$B$2:$C$142, 2, FALSE)</f>
        <v>9002879</v>
      </c>
      <c r="L142" s="126"/>
      <c r="M142" s="31"/>
      <c r="N142" s="32"/>
      <c r="O142" s="129" t="e">
        <f>VLOOKUP(M142, Sheet3!$B$2:$C$142, 2, FALSE)</f>
        <v>#N/A</v>
      </c>
      <c r="P142" s="33"/>
      <c r="Q142" s="175"/>
      <c r="R142" s="129" t="e">
        <f>VLOOKUP(P142, Sheet3!$B$2:$C$142, 2, FALSE)</f>
        <v>#N/A</v>
      </c>
      <c r="S142" s="203" t="s">
        <v>95</v>
      </c>
      <c r="T142" s="89">
        <v>0.12</v>
      </c>
      <c r="U142" s="129">
        <f>VLOOKUP(S142, Sheet3!$B$2:$C$142, 2, FALSE)</f>
        <v>9002884</v>
      </c>
      <c r="V142" s="126"/>
      <c r="W142" s="98"/>
      <c r="X142" s="32"/>
      <c r="Y142" s="129" t="e">
        <f>VLOOKUP(W142, Sheet3!$B$2:$C$142, 2, FALSE)</f>
        <v>#N/A</v>
      </c>
      <c r="Z142" s="33"/>
      <c r="AA142" s="175"/>
      <c r="AB142" s="129" t="e">
        <f>VLOOKUP(Z142, Sheet3!$B$2:$C$142, 2, FALSE)</f>
        <v>#N/A</v>
      </c>
      <c r="AC142" s="203"/>
      <c r="AD142" s="89"/>
      <c r="AE142" s="129" t="e">
        <f>VLOOKUP(AC142, Sheet3!$B$2:$C$142, 2, FALSE)</f>
        <v>#N/A</v>
      </c>
    </row>
    <row r="143" spans="2:31" x14ac:dyDescent="0.3">
      <c r="B143" s="126"/>
      <c r="C143" s="46" t="s">
        <v>22</v>
      </c>
      <c r="D143" s="47">
        <v>0.01</v>
      </c>
      <c r="E143" s="129">
        <f>VLOOKUP(C143, Sheet3!$B$2:$C$142, 2, FALSE)</f>
        <v>9002885</v>
      </c>
      <c r="F143" s="48" t="s">
        <v>69</v>
      </c>
      <c r="G143" s="47">
        <v>0.03</v>
      </c>
      <c r="H143" s="129">
        <f>VLOOKUP(F143, Sheet3!$B$2:$C$142, 2, FALSE)</f>
        <v>9002886</v>
      </c>
      <c r="I143" s="48"/>
      <c r="J143" s="47"/>
      <c r="K143" s="129" t="e">
        <f>VLOOKUP(I143, Sheet3!$B$2:$C$142, 2, FALSE)</f>
        <v>#N/A</v>
      </c>
      <c r="L143" s="126"/>
      <c r="M143" s="46" t="s">
        <v>96</v>
      </c>
      <c r="N143" s="47">
        <v>0.01</v>
      </c>
      <c r="O143" s="129">
        <f>VLOOKUP(M143, Sheet3!$B$2:$C$142, 2, FALSE)</f>
        <v>9002888</v>
      </c>
      <c r="P143" s="48"/>
      <c r="Q143" s="177"/>
      <c r="R143" s="129" t="e">
        <f>VLOOKUP(P143, Sheet3!$B$2:$C$142, 2, FALSE)</f>
        <v>#N/A</v>
      </c>
      <c r="S143" s="196"/>
      <c r="T143" s="47"/>
      <c r="U143" s="129" t="e">
        <f>VLOOKUP(S143, Sheet3!$B$2:$C$142, 2, FALSE)</f>
        <v>#N/A</v>
      </c>
      <c r="V143" s="126"/>
      <c r="W143" s="99" t="s">
        <v>70</v>
      </c>
      <c r="X143" s="47">
        <v>0.01</v>
      </c>
      <c r="Y143" s="129">
        <f>VLOOKUP(W143, Sheet3!$B$2:$C$142, 2, FALSE)</f>
        <v>9002888</v>
      </c>
      <c r="Z143" s="48"/>
      <c r="AA143" s="177"/>
      <c r="AB143" s="129" t="e">
        <f>VLOOKUP(Z143, Sheet3!$B$2:$C$142, 2, FALSE)</f>
        <v>#N/A</v>
      </c>
      <c r="AC143" s="196"/>
      <c r="AD143" s="47"/>
      <c r="AE143" s="129" t="e">
        <f>VLOOKUP(AC143, Sheet3!$B$2:$C$142, 2, FALSE)</f>
        <v>#N/A</v>
      </c>
    </row>
    <row r="144" spans="2:31" x14ac:dyDescent="0.3">
      <c r="B144" s="126"/>
      <c r="C144" s="46"/>
      <c r="D144" s="47"/>
      <c r="E144" s="129" t="e">
        <f>VLOOKUP(C144, Sheet3!$B$2:$C$142, 2, FALSE)</f>
        <v>#N/A</v>
      </c>
      <c r="F144" s="52" t="s">
        <v>56</v>
      </c>
      <c r="G144" s="50">
        <v>0.02</v>
      </c>
      <c r="H144" s="129">
        <f>VLOOKUP(F144, Sheet3!$B$2:$C$142, 2, FALSE)</f>
        <v>9002887</v>
      </c>
      <c r="I144" s="49" t="s">
        <v>56</v>
      </c>
      <c r="J144" s="50">
        <v>0.03</v>
      </c>
      <c r="K144" s="129">
        <f>VLOOKUP(I144, Sheet3!$B$2:$C$142, 2, FALSE)</f>
        <v>9002887</v>
      </c>
      <c r="L144" s="126"/>
      <c r="M144" s="46"/>
      <c r="N144" s="47"/>
      <c r="O144" s="129" t="e">
        <f>VLOOKUP(M144, Sheet3!$B$2:$C$142, 2, FALSE)</f>
        <v>#N/A</v>
      </c>
      <c r="P144" s="52" t="s">
        <v>97</v>
      </c>
      <c r="Q144" s="183">
        <v>0.1036</v>
      </c>
      <c r="R144" s="129">
        <f>VLOOKUP(P144, Sheet3!$B$2:$C$142, 2, FALSE)</f>
        <v>9002889</v>
      </c>
      <c r="S144" s="197"/>
      <c r="T144" s="50"/>
      <c r="U144" s="129" t="e">
        <f>VLOOKUP(S144, Sheet3!$B$2:$C$142, 2, FALSE)</f>
        <v>#N/A</v>
      </c>
      <c r="V144" s="126"/>
      <c r="W144" s="99"/>
      <c r="X144" s="47"/>
      <c r="Y144" s="129" t="e">
        <f>VLOOKUP(W144, Sheet3!$B$2:$C$142, 2, FALSE)</f>
        <v>#N/A</v>
      </c>
      <c r="Z144" s="52"/>
      <c r="AA144" s="183"/>
      <c r="AB144" s="129" t="e">
        <f>VLOOKUP(Z144, Sheet3!$B$2:$C$142, 2, FALSE)</f>
        <v>#N/A</v>
      </c>
      <c r="AC144" s="197"/>
      <c r="AD144" s="50"/>
      <c r="AE144" s="129" t="e">
        <f>VLOOKUP(AC144, Sheet3!$B$2:$C$142, 2, FALSE)</f>
        <v>#N/A</v>
      </c>
    </row>
    <row r="145" spans="2:31" x14ac:dyDescent="0.3">
      <c r="B145" s="126"/>
      <c r="C145" s="46"/>
      <c r="D145" s="47"/>
      <c r="E145" s="129" t="e">
        <f>VLOOKUP(C145, Sheet3!$B$2:$C$142, 2, FALSE)</f>
        <v>#N/A</v>
      </c>
      <c r="F145" s="52"/>
      <c r="G145" s="50"/>
      <c r="H145" s="129" t="e">
        <f>VLOOKUP(F145, Sheet3!$B$2:$C$142, 2, FALSE)</f>
        <v>#N/A</v>
      </c>
      <c r="I145" s="49"/>
      <c r="J145" s="50"/>
      <c r="K145" s="129" t="e">
        <f>VLOOKUP(I145, Sheet3!$B$2:$C$142, 2, FALSE)</f>
        <v>#N/A</v>
      </c>
      <c r="L145" s="126"/>
      <c r="M145" s="46"/>
      <c r="N145" s="47"/>
      <c r="O145" s="129" t="e">
        <f>VLOOKUP(M145, Sheet3!$B$2:$C$142, 2, FALSE)</f>
        <v>#N/A</v>
      </c>
      <c r="P145" s="48"/>
      <c r="Q145" s="177"/>
      <c r="R145" s="129" t="e">
        <f>VLOOKUP(P145, Sheet3!$B$2:$C$142, 2, FALSE)</f>
        <v>#N/A</v>
      </c>
      <c r="S145" s="198"/>
      <c r="T145" s="90"/>
      <c r="U145" s="129" t="e">
        <f>VLOOKUP(S145, Sheet3!$B$2:$C$142, 2, FALSE)</f>
        <v>#N/A</v>
      </c>
      <c r="V145" s="126"/>
      <c r="W145" s="99"/>
      <c r="X145" s="47"/>
      <c r="Y145" s="129" t="e">
        <f>VLOOKUP(W145, Sheet3!$B$2:$C$142, 2, FALSE)</f>
        <v>#N/A</v>
      </c>
      <c r="Z145" s="48"/>
      <c r="AA145" s="177"/>
      <c r="AB145" s="129" t="e">
        <f>VLOOKUP(Z145, Sheet3!$B$2:$C$142, 2, FALSE)</f>
        <v>#N/A</v>
      </c>
      <c r="AC145" s="198"/>
      <c r="AD145" s="90"/>
      <c r="AE145" s="129" t="e">
        <f>VLOOKUP(AC145, Sheet3!$B$2:$C$142, 2, FALSE)</f>
        <v>#N/A</v>
      </c>
    </row>
    <row r="146" spans="2:31" x14ac:dyDescent="0.3">
      <c r="B146" s="126"/>
      <c r="C146" s="38"/>
      <c r="D146" s="39"/>
      <c r="E146" s="129" t="e">
        <f>VLOOKUP(C146, Sheet3!$B$2:$C$142, 2, FALSE)</f>
        <v>#N/A</v>
      </c>
      <c r="F146" s="44"/>
      <c r="G146" s="42"/>
      <c r="H146" s="129" t="e">
        <f>VLOOKUP(F146, Sheet3!$B$2:$C$142, 2, FALSE)</f>
        <v>#N/A</v>
      </c>
      <c r="I146" s="41"/>
      <c r="J146" s="42"/>
      <c r="K146" s="129" t="e">
        <f>VLOOKUP(I146, Sheet3!$B$2:$C$142, 2, FALSE)</f>
        <v>#N/A</v>
      </c>
      <c r="L146" s="126"/>
      <c r="M146" s="38"/>
      <c r="N146" s="39"/>
      <c r="O146" s="129" t="e">
        <f>VLOOKUP(M146, Sheet3!$B$2:$C$142, 2, FALSE)</f>
        <v>#N/A</v>
      </c>
      <c r="P146" s="44"/>
      <c r="Q146" s="187"/>
      <c r="R146" s="129" t="e">
        <f>VLOOKUP(P146, Sheet3!$B$2:$C$142, 2, FALSE)</f>
        <v>#N/A</v>
      </c>
      <c r="S146" s="200"/>
      <c r="T146" s="39"/>
      <c r="U146" s="129" t="e">
        <f>VLOOKUP(S146, Sheet3!$B$2:$C$142, 2, FALSE)</f>
        <v>#N/A</v>
      </c>
      <c r="V146" s="126"/>
      <c r="W146" s="100"/>
      <c r="X146" s="39"/>
      <c r="Y146" s="129" t="e">
        <f>VLOOKUP(W146, Sheet3!$B$2:$C$142, 2, FALSE)</f>
        <v>#N/A</v>
      </c>
      <c r="Z146" s="44"/>
      <c r="AA146" s="187"/>
      <c r="AB146" s="129" t="e">
        <f>VLOOKUP(Z146, Sheet3!$B$2:$C$142, 2, FALSE)</f>
        <v>#N/A</v>
      </c>
      <c r="AC146" s="200"/>
      <c r="AD146" s="42"/>
      <c r="AE146" s="129" t="e">
        <f>VLOOKUP(AC146, Sheet3!$B$2:$C$142, 2, FALSE)</f>
        <v>#N/A</v>
      </c>
    </row>
    <row r="147" spans="2:31" x14ac:dyDescent="0.3">
      <c r="B147" s="126"/>
      <c r="C147" s="38"/>
      <c r="D147" s="39"/>
      <c r="E147" s="129" t="e">
        <f>VLOOKUP(C147, Sheet3!$B$2:$C$142, 2, FALSE)</f>
        <v>#N/A</v>
      </c>
      <c r="F147" s="44"/>
      <c r="G147" s="42"/>
      <c r="H147" s="129" t="e">
        <f>VLOOKUP(F147, Sheet3!$B$2:$C$142, 2, FALSE)</f>
        <v>#N/A</v>
      </c>
      <c r="I147" s="41" t="s">
        <v>15</v>
      </c>
      <c r="J147" s="42">
        <v>0.03</v>
      </c>
      <c r="K147" s="129">
        <f>VLOOKUP(I147, Sheet3!$B$2:$C$142, 2, FALSE)</f>
        <v>9002955</v>
      </c>
      <c r="L147" s="126"/>
      <c r="M147" s="38"/>
      <c r="N147" s="39"/>
      <c r="O147" s="129" t="e">
        <f>VLOOKUP(M147, Sheet3!$B$2:$C$142, 2, FALSE)</f>
        <v>#N/A</v>
      </c>
      <c r="P147" s="44" t="s">
        <v>16</v>
      </c>
      <c r="Q147" s="187">
        <v>0.01</v>
      </c>
      <c r="R147" s="129">
        <f>VLOOKUP(P147, Sheet3!$B$2:$C$142, 2, FALSE)</f>
        <v>9002955</v>
      </c>
      <c r="S147" s="200" t="s">
        <v>238</v>
      </c>
      <c r="T147" s="39">
        <v>0.01</v>
      </c>
      <c r="U147" s="129">
        <f>VLOOKUP(S147, Sheet3!$B$2:$C$142, 2, FALSE)</f>
        <v>9002957</v>
      </c>
      <c r="V147" s="126"/>
      <c r="W147" s="100"/>
      <c r="X147" s="39"/>
      <c r="Y147" s="129" t="e">
        <f>VLOOKUP(W147, Sheet3!$B$2:$C$142, 2, FALSE)</f>
        <v>#N/A</v>
      </c>
      <c r="Z147" s="44" t="s">
        <v>16</v>
      </c>
      <c r="AA147" s="187">
        <v>0.01</v>
      </c>
      <c r="AB147" s="129">
        <f>VLOOKUP(Z147, Sheet3!$B$2:$C$142, 2, FALSE)</f>
        <v>9002955</v>
      </c>
      <c r="AC147" s="200"/>
      <c r="AD147" s="42"/>
      <c r="AE147" s="129" t="e">
        <f>VLOOKUP(AC147, Sheet3!$B$2:$C$142, 2, FALSE)</f>
        <v>#N/A</v>
      </c>
    </row>
    <row r="148" spans="2:31" x14ac:dyDescent="0.3">
      <c r="B148" s="126"/>
      <c r="C148" s="38"/>
      <c r="D148" s="39"/>
      <c r="E148" s="129" t="e">
        <f>VLOOKUP(C148, Sheet3!$B$2:$C$142, 2, FALSE)</f>
        <v>#N/A</v>
      </c>
      <c r="F148" s="40"/>
      <c r="G148" s="39"/>
      <c r="H148" s="129" t="e">
        <f>VLOOKUP(F148, Sheet3!$B$2:$C$142, 2, FALSE)</f>
        <v>#N/A</v>
      </c>
      <c r="I148" s="40"/>
      <c r="J148" s="39"/>
      <c r="K148" s="129" t="e">
        <f>VLOOKUP(I148, Sheet3!$B$2:$C$142, 2, FALSE)</f>
        <v>#N/A</v>
      </c>
      <c r="L148" s="126"/>
      <c r="M148" s="38"/>
      <c r="N148" s="39"/>
      <c r="O148" s="129" t="e">
        <f>VLOOKUP(M148, Sheet3!$B$2:$C$142, 2, FALSE)</f>
        <v>#N/A</v>
      </c>
      <c r="P148" s="40"/>
      <c r="Q148" s="176"/>
      <c r="R148" s="129" t="e">
        <f>VLOOKUP(P148, Sheet3!$B$2:$C$142, 2, FALSE)</f>
        <v>#N/A</v>
      </c>
      <c r="S148" s="204"/>
      <c r="T148" s="39"/>
      <c r="U148" s="129" t="e">
        <f>VLOOKUP(S148, Sheet3!$B$2:$C$142, 2, FALSE)</f>
        <v>#N/A</v>
      </c>
      <c r="V148" s="126"/>
      <c r="W148" s="100"/>
      <c r="X148" s="39"/>
      <c r="Y148" s="129" t="e">
        <f>VLOOKUP(W148, Sheet3!$B$2:$C$142, 2, FALSE)</f>
        <v>#N/A</v>
      </c>
      <c r="Z148" s="40"/>
      <c r="AA148" s="176"/>
      <c r="AB148" s="129" t="e">
        <f>VLOOKUP(Z148, Sheet3!$B$2:$C$142, 2, FALSE)</f>
        <v>#N/A</v>
      </c>
      <c r="AC148" s="204"/>
      <c r="AD148" s="91"/>
      <c r="AE148" s="129" t="e">
        <f>VLOOKUP(AC148, Sheet3!$B$2:$C$142, 2, FALSE)</f>
        <v>#N/A</v>
      </c>
    </row>
    <row r="149" spans="2:31" x14ac:dyDescent="0.3">
      <c r="B149" s="126"/>
      <c r="C149" s="21"/>
      <c r="D149" s="22"/>
      <c r="E149" s="129" t="e">
        <f>VLOOKUP(C149, Sheet3!$B$2:$C$142, 2, FALSE)</f>
        <v>#N/A</v>
      </c>
      <c r="F149" s="26" t="s">
        <v>23</v>
      </c>
      <c r="G149" s="25">
        <v>0.01</v>
      </c>
      <c r="H149" s="129">
        <f>VLOOKUP(F149, Sheet3!$B$2:$C$142, 2, FALSE)</f>
        <v>9002938</v>
      </c>
      <c r="I149" s="26" t="s">
        <v>23</v>
      </c>
      <c r="J149" s="25">
        <v>0.01</v>
      </c>
      <c r="K149" s="129">
        <f>VLOOKUP(I149, Sheet3!$B$2:$C$142, 2, FALSE)</f>
        <v>9002938</v>
      </c>
      <c r="L149" s="126"/>
      <c r="M149" s="21"/>
      <c r="N149" s="22"/>
      <c r="O149" s="129" t="e">
        <f>VLOOKUP(M149, Sheet3!$B$2:$C$142, 2, FALSE)</f>
        <v>#N/A</v>
      </c>
      <c r="P149" s="23"/>
      <c r="Q149" s="174"/>
      <c r="R149" s="129" t="e">
        <f>VLOOKUP(P149, Sheet3!$B$2:$C$142, 2, FALSE)</f>
        <v>#N/A</v>
      </c>
      <c r="S149" s="194"/>
      <c r="T149" s="22"/>
      <c r="U149" s="129" t="e">
        <f>VLOOKUP(S149, Sheet3!$B$2:$C$142, 2, FALSE)</f>
        <v>#N/A</v>
      </c>
      <c r="V149" s="126"/>
      <c r="W149" s="97"/>
      <c r="X149" s="22"/>
      <c r="Y149" s="129" t="e">
        <f>VLOOKUP(W149, Sheet3!$B$2:$C$142, 2, FALSE)</f>
        <v>#N/A</v>
      </c>
      <c r="Z149" s="23"/>
      <c r="AA149" s="174"/>
      <c r="AB149" s="129" t="e">
        <f>VLOOKUP(Z149, Sheet3!$B$2:$C$142, 2, FALSE)</f>
        <v>#N/A</v>
      </c>
      <c r="AC149" s="194"/>
      <c r="AD149" s="22"/>
      <c r="AE149" s="129" t="e">
        <f>VLOOKUP(AC149, Sheet3!$B$2:$C$142, 2, FALSE)</f>
        <v>#N/A</v>
      </c>
    </row>
    <row r="150" spans="2:31" x14ac:dyDescent="0.3">
      <c r="B150" s="126"/>
      <c r="C150" s="31" t="s">
        <v>50</v>
      </c>
      <c r="D150" s="32">
        <v>0.1</v>
      </c>
      <c r="E150" s="129">
        <f>VLOOKUP(C150, Sheet3!$B$2:$C$142, 2, FALSE)</f>
        <v>9002931</v>
      </c>
      <c r="F150" s="33" t="s">
        <v>50</v>
      </c>
      <c r="G150" s="32">
        <v>0.1</v>
      </c>
      <c r="H150" s="129">
        <f>VLOOKUP(F150, Sheet3!$B$2:$C$142, 2, FALSE)</f>
        <v>9002931</v>
      </c>
      <c r="I150" s="33" t="s">
        <v>50</v>
      </c>
      <c r="J150" s="32">
        <v>0.15</v>
      </c>
      <c r="K150" s="129">
        <f>VLOOKUP(I150, Sheet3!$B$2:$C$142, 2, FALSE)</f>
        <v>9002931</v>
      </c>
      <c r="L150" s="126"/>
      <c r="M150" s="31" t="s">
        <v>50</v>
      </c>
      <c r="N150" s="32">
        <v>0.09</v>
      </c>
      <c r="O150" s="129">
        <f>VLOOKUP(M150, Sheet3!$B$2:$C$142, 2, FALSE)</f>
        <v>9002931</v>
      </c>
      <c r="P150" s="33"/>
      <c r="Q150" s="175"/>
      <c r="R150" s="129" t="e">
        <f>VLOOKUP(P150, Sheet3!$B$2:$C$142, 2, FALSE)</f>
        <v>#N/A</v>
      </c>
      <c r="S150" s="195"/>
      <c r="T150" s="32"/>
      <c r="U150" s="129" t="e">
        <f>VLOOKUP(S150, Sheet3!$B$2:$C$142, 2, FALSE)</f>
        <v>#N/A</v>
      </c>
      <c r="V150" s="126"/>
      <c r="W150" s="98" t="s">
        <v>50</v>
      </c>
      <c r="X150" s="32">
        <v>0.09</v>
      </c>
      <c r="Y150" s="129">
        <f>VLOOKUP(W150, Sheet3!$B$2:$C$142, 2, FALSE)</f>
        <v>9002931</v>
      </c>
      <c r="Z150" s="33"/>
      <c r="AA150" s="175"/>
      <c r="AB150" s="129" t="e">
        <f>VLOOKUP(Z150, Sheet3!$B$2:$C$142, 2, FALSE)</f>
        <v>#N/A</v>
      </c>
      <c r="AC150" s="195"/>
      <c r="AD150" s="32"/>
      <c r="AE150" s="129" t="e">
        <f>VLOOKUP(AC150, Sheet3!$B$2:$C$142, 2, FALSE)</f>
        <v>#N/A</v>
      </c>
    </row>
    <row r="151" spans="2:31" x14ac:dyDescent="0.3">
      <c r="B151" s="126"/>
      <c r="C151" s="31" t="s">
        <v>51</v>
      </c>
      <c r="D151" s="32">
        <v>0.01</v>
      </c>
      <c r="E151" s="129" t="e">
        <f>VLOOKUP(C151, Sheet3!$B$2:$C$142, 2, FALSE)</f>
        <v>#N/A</v>
      </c>
      <c r="F151" s="33" t="s">
        <v>51</v>
      </c>
      <c r="G151" s="32">
        <v>0.06</v>
      </c>
      <c r="H151" s="129" t="e">
        <f>VLOOKUP(F151, Sheet3!$B$2:$C$142, 2, FALSE)</f>
        <v>#N/A</v>
      </c>
      <c r="I151" s="33" t="s">
        <v>51</v>
      </c>
      <c r="J151" s="32">
        <v>0.1419</v>
      </c>
      <c r="K151" s="129" t="e">
        <f>VLOOKUP(I151, Sheet3!$B$2:$C$142, 2, FALSE)</f>
        <v>#N/A</v>
      </c>
      <c r="L151" s="126"/>
      <c r="M151" s="31" t="s">
        <v>51</v>
      </c>
      <c r="N151" s="32">
        <v>0.02</v>
      </c>
      <c r="O151" s="129" t="e">
        <f>VLOOKUP(M151, Sheet3!$B$2:$C$142, 2, FALSE)</f>
        <v>#N/A</v>
      </c>
      <c r="P151" s="33" t="s">
        <v>51</v>
      </c>
      <c r="Q151" s="175">
        <v>0.1</v>
      </c>
      <c r="R151" s="129" t="e">
        <f>VLOOKUP(P151, Sheet3!$B$2:$C$142, 2, FALSE)</f>
        <v>#N/A</v>
      </c>
      <c r="S151" s="195" t="s">
        <v>51</v>
      </c>
      <c r="T151" s="32">
        <v>0.1</v>
      </c>
      <c r="U151" s="129" t="e">
        <f>VLOOKUP(S151, Sheet3!$B$2:$C$142, 2, FALSE)</f>
        <v>#N/A</v>
      </c>
      <c r="V151" s="126"/>
      <c r="W151" s="98" t="s">
        <v>73</v>
      </c>
      <c r="X151" s="32">
        <v>0.02</v>
      </c>
      <c r="Y151" s="129" t="e">
        <f>VLOOKUP(W151, Sheet3!$B$2:$C$142, 2, FALSE)</f>
        <v>#N/A</v>
      </c>
      <c r="Z151" s="33"/>
      <c r="AA151" s="175"/>
      <c r="AB151" s="129" t="e">
        <f>VLOOKUP(Z151, Sheet3!$B$2:$C$142, 2, FALSE)</f>
        <v>#N/A</v>
      </c>
      <c r="AC151" s="195"/>
      <c r="AD151" s="32"/>
      <c r="AE151" s="129" t="e">
        <f>VLOOKUP(AC151, Sheet3!$B$2:$C$142, 2, FALSE)</f>
        <v>#N/A</v>
      </c>
    </row>
    <row r="152" spans="2:31" x14ac:dyDescent="0.3">
      <c r="B152" s="126"/>
      <c r="C152" s="46" t="s">
        <v>24</v>
      </c>
      <c r="D152" s="47">
        <v>0.04</v>
      </c>
      <c r="E152" s="129">
        <f>VLOOKUP(C152, Sheet3!$B$2:$C$142, 2, FALSE)</f>
        <v>9002891</v>
      </c>
      <c r="F152" s="48" t="s">
        <v>24</v>
      </c>
      <c r="G152" s="47">
        <v>7.0000000000000007E-2</v>
      </c>
      <c r="H152" s="129">
        <f>VLOOKUP(F152, Sheet3!$B$2:$C$142, 2, FALSE)</f>
        <v>9002891</v>
      </c>
      <c r="I152" s="48" t="s">
        <v>24</v>
      </c>
      <c r="J152" s="47">
        <v>0.1</v>
      </c>
      <c r="K152" s="129">
        <f>VLOOKUP(I152, Sheet3!$B$2:$C$142, 2, FALSE)</f>
        <v>9002891</v>
      </c>
      <c r="L152" s="126"/>
      <c r="M152" s="46" t="s">
        <v>24</v>
      </c>
      <c r="N152" s="47">
        <v>0.03</v>
      </c>
      <c r="O152" s="129">
        <f>VLOOKUP(M152, Sheet3!$B$2:$C$142, 2, FALSE)</f>
        <v>9002891</v>
      </c>
      <c r="P152" s="48"/>
      <c r="Q152" s="177"/>
      <c r="R152" s="129" t="e">
        <f>VLOOKUP(P152, Sheet3!$B$2:$C$142, 2, FALSE)</f>
        <v>#N/A</v>
      </c>
      <c r="S152" s="196"/>
      <c r="T152" s="47"/>
      <c r="U152" s="129" t="e">
        <f>VLOOKUP(S152, Sheet3!$B$2:$C$142, 2, FALSE)</f>
        <v>#N/A</v>
      </c>
      <c r="V152" s="126"/>
      <c r="W152" s="99" t="s">
        <v>24</v>
      </c>
      <c r="X152" s="47">
        <v>0.03</v>
      </c>
      <c r="Y152" s="129">
        <f>VLOOKUP(W152, Sheet3!$B$2:$C$142, 2, FALSE)</f>
        <v>9002891</v>
      </c>
      <c r="Z152" s="48"/>
      <c r="AA152" s="177"/>
      <c r="AB152" s="129" t="e">
        <f>VLOOKUP(Z152, Sheet3!$B$2:$C$142, 2, FALSE)</f>
        <v>#N/A</v>
      </c>
      <c r="AC152" s="196"/>
      <c r="AD152" s="47"/>
      <c r="AE152" s="129" t="e">
        <f>VLOOKUP(AC152, Sheet3!$B$2:$C$142, 2, FALSE)</f>
        <v>#N/A</v>
      </c>
    </row>
    <row r="153" spans="2:31" x14ac:dyDescent="0.3">
      <c r="B153" s="126"/>
      <c r="C153" s="46"/>
      <c r="D153" s="47"/>
      <c r="E153" s="129" t="e">
        <f>VLOOKUP(C153, Sheet3!$B$2:$C$142, 2, FALSE)</f>
        <v>#N/A</v>
      </c>
      <c r="F153" s="48"/>
      <c r="G153" s="47"/>
      <c r="H153" s="129" t="e">
        <f>VLOOKUP(F153, Sheet3!$B$2:$C$142, 2, FALSE)</f>
        <v>#N/A</v>
      </c>
      <c r="I153" s="48"/>
      <c r="J153" s="47"/>
      <c r="K153" s="129" t="e">
        <f>VLOOKUP(I153, Sheet3!$B$2:$C$142, 2, FALSE)</f>
        <v>#N/A</v>
      </c>
      <c r="L153" s="126"/>
      <c r="M153" s="46" t="s">
        <v>54</v>
      </c>
      <c r="N153" s="47">
        <v>0.01</v>
      </c>
      <c r="O153" s="129">
        <f>VLOOKUP(M153, Sheet3!$B$2:$C$142, 2, FALSE)</f>
        <v>9002893</v>
      </c>
      <c r="P153" s="48" t="s">
        <v>54</v>
      </c>
      <c r="Q153" s="177">
        <v>0.12</v>
      </c>
      <c r="R153" s="129">
        <f>VLOOKUP(P153, Sheet3!$B$2:$C$142, 2, FALSE)</f>
        <v>9002893</v>
      </c>
      <c r="S153" s="196" t="s">
        <v>54</v>
      </c>
      <c r="T153" s="47">
        <v>0.23558999999999999</v>
      </c>
      <c r="U153" s="129">
        <f>VLOOKUP(S153, Sheet3!$B$2:$C$142, 2, FALSE)</f>
        <v>9002893</v>
      </c>
      <c r="V153" s="126"/>
      <c r="W153" s="99" t="s">
        <v>77</v>
      </c>
      <c r="X153" s="47">
        <v>0.01</v>
      </c>
      <c r="Y153" s="129">
        <f>VLOOKUP(W153, Sheet3!$B$2:$C$142, 2, FALSE)</f>
        <v>9002893</v>
      </c>
      <c r="Z153" s="48" t="s">
        <v>77</v>
      </c>
      <c r="AA153" s="177">
        <v>0.23319999999999999</v>
      </c>
      <c r="AB153" s="129">
        <f>VLOOKUP(Z153, Sheet3!$B$2:$C$142, 2, FALSE)</f>
        <v>9002893</v>
      </c>
      <c r="AC153" s="196" t="s">
        <v>77</v>
      </c>
      <c r="AD153" s="47">
        <v>1.23E-3</v>
      </c>
      <c r="AE153" s="129">
        <f>VLOOKUP(AC153, Sheet3!$B$2:$C$142, 2, FALSE)</f>
        <v>9002893</v>
      </c>
    </row>
    <row r="154" spans="2:31" x14ac:dyDescent="0.3">
      <c r="B154" s="126"/>
      <c r="C154" s="38" t="s">
        <v>17</v>
      </c>
      <c r="D154" s="39">
        <v>0.13900000000000001</v>
      </c>
      <c r="E154" s="129">
        <f>VLOOKUP(C154, Sheet3!$B$2:$C$142, 2, FALSE)</f>
        <v>9002959</v>
      </c>
      <c r="F154" s="40" t="s">
        <v>17</v>
      </c>
      <c r="G154" s="39">
        <v>9.5280000000000004E-2</v>
      </c>
      <c r="H154" s="129">
        <f>VLOOKUP(F154, Sheet3!$B$2:$C$142, 2, FALSE)</f>
        <v>9002959</v>
      </c>
      <c r="I154" s="40"/>
      <c r="J154" s="39"/>
      <c r="K154" s="129" t="e">
        <f>VLOOKUP(I154, Sheet3!$B$2:$C$142, 2, FALSE)</f>
        <v>#N/A</v>
      </c>
      <c r="L154" s="126"/>
      <c r="M154" s="38" t="s">
        <v>17</v>
      </c>
      <c r="N154" s="39">
        <v>9.9979999999999999E-2</v>
      </c>
      <c r="O154" s="129">
        <f>VLOOKUP(M154, Sheet3!$B$2:$C$142, 2, FALSE)</f>
        <v>9002959</v>
      </c>
      <c r="P154" s="40"/>
      <c r="Q154" s="176"/>
      <c r="R154" s="129" t="e">
        <f>VLOOKUP(P154, Sheet3!$B$2:$C$142, 2, FALSE)</f>
        <v>#N/A</v>
      </c>
      <c r="S154" s="199"/>
      <c r="T154" s="39"/>
      <c r="U154" s="129" t="e">
        <f>VLOOKUP(S154, Sheet3!$B$2:$C$142, 2, FALSE)</f>
        <v>#N/A</v>
      </c>
      <c r="V154" s="126"/>
      <c r="W154" s="100" t="s">
        <v>17</v>
      </c>
      <c r="X154" s="39">
        <v>3.9960000000000002E-2</v>
      </c>
      <c r="Y154" s="129">
        <f>VLOOKUP(W154, Sheet3!$B$2:$C$142, 2, FALSE)</f>
        <v>9002959</v>
      </c>
      <c r="Z154" s="40"/>
      <c r="AA154" s="176"/>
      <c r="AB154" s="129" t="e">
        <f>VLOOKUP(Z154, Sheet3!$B$2:$C$142, 2, FALSE)</f>
        <v>#N/A</v>
      </c>
      <c r="AC154" s="199"/>
      <c r="AD154" s="39"/>
      <c r="AE154" s="129" t="e">
        <f>VLOOKUP(AC154, Sheet3!$B$2:$C$142, 2, FALSE)</f>
        <v>#N/A</v>
      </c>
    </row>
    <row r="155" spans="2:31" x14ac:dyDescent="0.3">
      <c r="B155" s="126"/>
      <c r="C155" s="21"/>
      <c r="D155" s="22"/>
      <c r="E155" s="129" t="e">
        <f>VLOOKUP(C155, Sheet3!$B$2:$C$142, 2, FALSE)</f>
        <v>#N/A</v>
      </c>
      <c r="F155" s="24" t="s">
        <v>55</v>
      </c>
      <c r="G155" s="25">
        <v>1.5E-3</v>
      </c>
      <c r="H155" s="129">
        <f>VLOOKUP(F155, Sheet3!$B$2:$C$142, 2, FALSE)</f>
        <v>9002872</v>
      </c>
      <c r="I155" s="24" t="s">
        <v>55</v>
      </c>
      <c r="J155" s="25">
        <v>0.01</v>
      </c>
      <c r="K155" s="129">
        <f>VLOOKUP(I155, Sheet3!$B$2:$C$142, 2, FALSE)</f>
        <v>9002872</v>
      </c>
      <c r="L155" s="126"/>
      <c r="M155" s="21"/>
      <c r="N155" s="22"/>
      <c r="O155" s="129" t="e">
        <f>VLOOKUP(M155, Sheet3!$B$2:$C$142, 2, FALSE)</f>
        <v>#N/A</v>
      </c>
      <c r="P155" s="24" t="s">
        <v>55</v>
      </c>
      <c r="Q155" s="184">
        <v>3.0000000000000001E-3</v>
      </c>
      <c r="R155" s="129">
        <f>VLOOKUP(P155, Sheet3!$B$2:$C$142, 2, FALSE)</f>
        <v>9002872</v>
      </c>
      <c r="S155" s="205" t="s">
        <v>55</v>
      </c>
      <c r="T155" s="25">
        <v>0.02</v>
      </c>
      <c r="U155" s="129">
        <f>VLOOKUP(S155, Sheet3!$B$2:$C$142, 2, FALSE)</f>
        <v>9002872</v>
      </c>
      <c r="V155" s="126"/>
      <c r="W155" s="97"/>
      <c r="X155" s="22"/>
      <c r="Y155" s="129" t="e">
        <f>VLOOKUP(W155, Sheet3!$B$2:$C$142, 2, FALSE)</f>
        <v>#N/A</v>
      </c>
      <c r="Z155" s="24" t="s">
        <v>55</v>
      </c>
      <c r="AA155" s="184">
        <v>0.01</v>
      </c>
      <c r="AB155" s="129">
        <f>VLOOKUP(Z155, Sheet3!$B$2:$C$142, 2, FALSE)</f>
        <v>9002872</v>
      </c>
      <c r="AC155" s="205" t="s">
        <v>55</v>
      </c>
      <c r="AD155" s="25">
        <v>0.02</v>
      </c>
      <c r="AE155" s="129">
        <f>VLOOKUP(AC155, Sheet3!$B$2:$C$142, 2, FALSE)</f>
        <v>9002872</v>
      </c>
    </row>
    <row r="156" spans="2:31" x14ac:dyDescent="0.3">
      <c r="B156" s="126"/>
      <c r="C156" s="21"/>
      <c r="D156" s="22"/>
      <c r="E156" s="129" t="e">
        <f>VLOOKUP(C156, Sheet3!$B$2:$C$142, 2, FALSE)</f>
        <v>#N/A</v>
      </c>
      <c r="F156" s="24" t="s">
        <v>121</v>
      </c>
      <c r="G156" s="25">
        <v>2.0000000000000001E-4</v>
      </c>
      <c r="H156" s="129">
        <f>VLOOKUP(F156, Sheet3!$B$2:$C$142, 2, FALSE)</f>
        <v>9002873</v>
      </c>
      <c r="I156" s="24" t="s">
        <v>121</v>
      </c>
      <c r="J156" s="25">
        <v>0.01</v>
      </c>
      <c r="K156" s="129">
        <f>VLOOKUP(I156, Sheet3!$B$2:$C$142, 2, FALSE)</f>
        <v>9002873</v>
      </c>
      <c r="L156" s="126"/>
      <c r="M156" s="21"/>
      <c r="N156" s="22"/>
      <c r="O156" s="129" t="e">
        <f>VLOOKUP(M156, Sheet3!$B$2:$C$142, 2, FALSE)</f>
        <v>#N/A</v>
      </c>
      <c r="P156" s="24" t="s">
        <v>121</v>
      </c>
      <c r="Q156" s="184">
        <v>4.0000000000000002E-4</v>
      </c>
      <c r="R156" s="129">
        <f>VLOOKUP(P156, Sheet3!$B$2:$C$142, 2, FALSE)</f>
        <v>9002873</v>
      </c>
      <c r="S156" s="205" t="s">
        <v>121</v>
      </c>
      <c r="T156" s="25">
        <v>0.02</v>
      </c>
      <c r="U156" s="129">
        <f>VLOOKUP(S156, Sheet3!$B$2:$C$142, 2, FALSE)</f>
        <v>9002873</v>
      </c>
      <c r="V156" s="126"/>
      <c r="W156" s="97"/>
      <c r="X156" s="22"/>
      <c r="Y156" s="129" t="e">
        <f>VLOOKUP(W156, Sheet3!$B$2:$C$142, 2, FALSE)</f>
        <v>#N/A</v>
      </c>
      <c r="Z156" s="24" t="s">
        <v>121</v>
      </c>
      <c r="AA156" s="184">
        <v>5.0000000000000001E-3</v>
      </c>
      <c r="AB156" s="129">
        <f>VLOOKUP(Z156, Sheet3!$B$2:$C$142, 2, FALSE)</f>
        <v>9002873</v>
      </c>
      <c r="AC156" s="205" t="s">
        <v>121</v>
      </c>
      <c r="AD156" s="25">
        <v>0.02</v>
      </c>
      <c r="AE156" s="129">
        <f>VLOOKUP(AC156, Sheet3!$B$2:$C$142, 2, FALSE)</f>
        <v>9002873</v>
      </c>
    </row>
    <row r="157" spans="2:31" x14ac:dyDescent="0.3">
      <c r="B157" s="126"/>
      <c r="C157" s="31"/>
      <c r="D157" s="32"/>
      <c r="E157" s="129" t="e">
        <f>VLOOKUP(C157, Sheet3!$B$2:$C$142, 2, FALSE)</f>
        <v>#N/A</v>
      </c>
      <c r="F157" s="33"/>
      <c r="G157" s="32"/>
      <c r="H157" s="129" t="e">
        <f>VLOOKUP(F157, Sheet3!$B$2:$C$142, 2, FALSE)</f>
        <v>#N/A</v>
      </c>
      <c r="I157" s="33"/>
      <c r="J157" s="32"/>
      <c r="K157" s="129" t="e">
        <f>VLOOKUP(I157, Sheet3!$B$2:$C$142, 2, FALSE)</f>
        <v>#N/A</v>
      </c>
      <c r="L157" s="126"/>
      <c r="M157" s="31"/>
      <c r="N157" s="32"/>
      <c r="O157" s="129" t="e">
        <f>VLOOKUP(M157, Sheet3!$B$2:$C$142, 2, FALSE)</f>
        <v>#N/A</v>
      </c>
      <c r="P157" s="33"/>
      <c r="Q157" s="175"/>
      <c r="R157" s="129" t="e">
        <f>VLOOKUP(P157, Sheet3!$B$2:$C$142, 2, FALSE)</f>
        <v>#N/A</v>
      </c>
      <c r="S157" s="195"/>
      <c r="T157" s="32"/>
      <c r="U157" s="129" t="e">
        <f>VLOOKUP(S157, Sheet3!$B$2:$C$142, 2, FALSE)</f>
        <v>#N/A</v>
      </c>
      <c r="V157" s="126"/>
      <c r="W157" s="98"/>
      <c r="X157" s="32"/>
      <c r="Y157" s="129" t="e">
        <f>VLOOKUP(W157, Sheet3!$B$2:$C$142, 2, FALSE)</f>
        <v>#N/A</v>
      </c>
      <c r="Z157" s="37"/>
      <c r="AA157" s="185"/>
      <c r="AB157" s="129" t="e">
        <f>VLOOKUP(Z157, Sheet3!$B$2:$C$142, 2, FALSE)</f>
        <v>#N/A</v>
      </c>
      <c r="AC157" s="202"/>
      <c r="AD157" s="35"/>
      <c r="AE157" s="129" t="e">
        <f>VLOOKUP(AC157, Sheet3!$B$2:$C$142, 2, FALSE)</f>
        <v>#N/A</v>
      </c>
    </row>
    <row r="158" spans="2:31" x14ac:dyDescent="0.3">
      <c r="B158" s="126"/>
      <c r="C158" s="31"/>
      <c r="D158" s="32"/>
      <c r="E158" s="129" t="e">
        <f>VLOOKUP(C158, Sheet3!$B$2:$C$142, 2, FALSE)</f>
        <v>#N/A</v>
      </c>
      <c r="F158" s="33"/>
      <c r="G158" s="32"/>
      <c r="H158" s="129" t="e">
        <f>VLOOKUP(F158, Sheet3!$B$2:$C$142, 2, FALSE)</f>
        <v>#N/A</v>
      </c>
      <c r="I158" s="33"/>
      <c r="J158" s="32"/>
      <c r="K158" s="129" t="e">
        <f>VLOOKUP(I158, Sheet3!$B$2:$C$142, 2, FALSE)</f>
        <v>#N/A</v>
      </c>
      <c r="L158" s="126"/>
      <c r="M158" s="31"/>
      <c r="N158" s="32"/>
      <c r="O158" s="129" t="e">
        <f>VLOOKUP(M158, Sheet3!$B$2:$C$142, 2, FALSE)</f>
        <v>#N/A</v>
      </c>
      <c r="P158" s="37" t="s">
        <v>91</v>
      </c>
      <c r="Q158" s="185">
        <v>0.12</v>
      </c>
      <c r="R158" s="129">
        <f>VLOOKUP(P158, Sheet3!$B$2:$C$142, 2, FALSE)</f>
        <v>9002958</v>
      </c>
      <c r="S158" s="202"/>
      <c r="T158" s="35"/>
      <c r="U158" s="129" t="e">
        <f>VLOOKUP(S158, Sheet3!$B$2:$C$142, 2, FALSE)</f>
        <v>#N/A</v>
      </c>
      <c r="V158" s="126"/>
      <c r="W158" s="98"/>
      <c r="X158" s="32"/>
      <c r="Y158" s="129" t="e">
        <f>VLOOKUP(W158, Sheet3!$B$2:$C$142, 2, FALSE)</f>
        <v>#N/A</v>
      </c>
      <c r="Z158" s="37"/>
      <c r="AA158" s="185"/>
      <c r="AB158" s="129" t="e">
        <f>VLOOKUP(Z158, Sheet3!$B$2:$C$142, 2, FALSE)</f>
        <v>#N/A</v>
      </c>
      <c r="AC158" s="202"/>
      <c r="AD158" s="35"/>
      <c r="AE158" s="129" t="e">
        <f>VLOOKUP(AC158, Sheet3!$B$2:$C$142, 2, FALSE)</f>
        <v>#N/A</v>
      </c>
    </row>
    <row r="159" spans="2:31" x14ac:dyDescent="0.3">
      <c r="B159" s="126"/>
      <c r="C159" s="31"/>
      <c r="D159" s="32"/>
      <c r="E159" s="129" t="e">
        <f>VLOOKUP(C159, Sheet3!$B$2:$C$142, 2, FALSE)</f>
        <v>#N/A</v>
      </c>
      <c r="F159" s="33"/>
      <c r="G159" s="32"/>
      <c r="H159" s="129" t="e">
        <f>VLOOKUP(F159, Sheet3!$B$2:$C$142, 2, FALSE)</f>
        <v>#N/A</v>
      </c>
      <c r="I159" s="33"/>
      <c r="J159" s="32"/>
      <c r="K159" s="129" t="e">
        <f>VLOOKUP(I159, Sheet3!$B$2:$C$142, 2, FALSE)</f>
        <v>#N/A</v>
      </c>
      <c r="L159" s="126"/>
      <c r="M159" s="31"/>
      <c r="N159" s="32"/>
      <c r="O159" s="129" t="e">
        <f>VLOOKUP(M159, Sheet3!$B$2:$C$142, 2, FALSE)</f>
        <v>#N/A</v>
      </c>
      <c r="P159" s="33"/>
      <c r="Q159" s="175"/>
      <c r="R159" s="129" t="e">
        <f>VLOOKUP(P159, Sheet3!$B$2:$C$142, 2, FALSE)</f>
        <v>#N/A</v>
      </c>
      <c r="S159" s="203"/>
      <c r="T159" s="89"/>
      <c r="U159" s="129" t="e">
        <f>VLOOKUP(S159, Sheet3!$B$2:$C$142, 2, FALSE)</f>
        <v>#N/A</v>
      </c>
      <c r="V159" s="126"/>
      <c r="W159" s="98"/>
      <c r="X159" s="32"/>
      <c r="Y159" s="129" t="e">
        <f>VLOOKUP(W159, Sheet3!$B$2:$C$142, 2, FALSE)</f>
        <v>#N/A</v>
      </c>
      <c r="Z159" s="33"/>
      <c r="AA159" s="175"/>
      <c r="AB159" s="129" t="e">
        <f>VLOOKUP(Z159, Sheet3!$B$2:$C$142, 2, FALSE)</f>
        <v>#N/A</v>
      </c>
      <c r="AC159" s="195"/>
      <c r="AD159" s="32"/>
      <c r="AE159" s="129" t="e">
        <f>VLOOKUP(AC159, Sheet3!$B$2:$C$142, 2, FALSE)</f>
        <v>#N/A</v>
      </c>
    </row>
    <row r="160" spans="2:31" x14ac:dyDescent="0.3">
      <c r="B160" s="126"/>
      <c r="C160" s="46" t="s">
        <v>230</v>
      </c>
      <c r="D160" s="47">
        <v>1E-3</v>
      </c>
      <c r="E160" s="129">
        <f>VLOOKUP(C160, Sheet3!$B$2:$C$142, 2, FALSE)</f>
        <v>9002945</v>
      </c>
      <c r="F160" s="48" t="s">
        <v>229</v>
      </c>
      <c r="G160" s="47">
        <v>8.1999999999999998E-4</v>
      </c>
      <c r="H160" s="129">
        <f>VLOOKUP(F160, Sheet3!$B$2:$C$142, 2, FALSE)</f>
        <v>9002945</v>
      </c>
      <c r="I160" s="48" t="s">
        <v>229</v>
      </c>
      <c r="J160" s="47">
        <v>7.0000000000000001E-3</v>
      </c>
      <c r="K160" s="129">
        <f>VLOOKUP(I160, Sheet3!$B$2:$C$142, 2, FALSE)</f>
        <v>9002945</v>
      </c>
      <c r="L160" s="126"/>
      <c r="M160" s="46" t="s">
        <v>229</v>
      </c>
      <c r="N160" s="47">
        <v>1.0000000000000001E-5</v>
      </c>
      <c r="O160" s="129">
        <f>VLOOKUP(M160, Sheet3!$B$2:$C$142, 2, FALSE)</f>
        <v>9002945</v>
      </c>
      <c r="P160" s="48" t="s">
        <v>230</v>
      </c>
      <c r="Q160" s="177">
        <v>1E-4</v>
      </c>
      <c r="R160" s="129">
        <f>VLOOKUP(P160, Sheet3!$B$2:$C$142, 2, FALSE)</f>
        <v>9002945</v>
      </c>
      <c r="S160" s="196" t="s">
        <v>230</v>
      </c>
      <c r="T160" s="47">
        <v>1E-3</v>
      </c>
      <c r="U160" s="129">
        <f>VLOOKUP(S160, Sheet3!$B$2:$C$142, 2, FALSE)</f>
        <v>9002945</v>
      </c>
      <c r="V160" s="126"/>
      <c r="W160" s="99" t="s">
        <v>229</v>
      </c>
      <c r="X160" s="47">
        <v>1.0000000000000001E-5</v>
      </c>
      <c r="Y160" s="129">
        <f>VLOOKUP(W160, Sheet3!$B$2:$C$142, 2, FALSE)</f>
        <v>9002945</v>
      </c>
      <c r="Z160" s="48" t="s">
        <v>229</v>
      </c>
      <c r="AA160" s="177">
        <v>1E-4</v>
      </c>
      <c r="AB160" s="129">
        <f>VLOOKUP(Z160, Sheet3!$B$2:$C$142, 2, FALSE)</f>
        <v>9002945</v>
      </c>
      <c r="AC160" s="196" t="s">
        <v>229</v>
      </c>
      <c r="AD160" s="47">
        <v>1E-3</v>
      </c>
      <c r="AE160" s="129">
        <f>VLOOKUP(AC160, Sheet3!$B$2:$C$142, 2, FALSE)</f>
        <v>9002945</v>
      </c>
    </row>
    <row r="161" spans="2:31" x14ac:dyDescent="0.3">
      <c r="B161" s="126"/>
      <c r="C161" s="46"/>
      <c r="D161" s="47"/>
      <c r="E161" s="129" t="e">
        <f>VLOOKUP(C161, Sheet3!$B$2:$C$142, 2, FALSE)</f>
        <v>#N/A</v>
      </c>
      <c r="F161" s="48"/>
      <c r="G161" s="47"/>
      <c r="H161" s="129" t="e">
        <f>VLOOKUP(F161, Sheet3!$B$2:$C$142, 2, FALSE)</f>
        <v>#N/A</v>
      </c>
      <c r="I161" s="48"/>
      <c r="J161" s="47"/>
      <c r="K161" s="129" t="e">
        <f>VLOOKUP(I161, Sheet3!$B$2:$C$142, 2, FALSE)</f>
        <v>#N/A</v>
      </c>
      <c r="L161" s="126"/>
      <c r="M161" s="46" t="s">
        <v>232</v>
      </c>
      <c r="N161" s="47">
        <v>1.0000000000000001E-5</v>
      </c>
      <c r="O161" s="129">
        <f>VLOOKUP(M161, Sheet3!$B$2:$C$142, 2, FALSE)</f>
        <v>9002944</v>
      </c>
      <c r="P161" s="48" t="s">
        <v>234</v>
      </c>
      <c r="Q161" s="177">
        <v>1E-4</v>
      </c>
      <c r="R161" s="129">
        <f>VLOOKUP(P161, Sheet3!$B$2:$C$142, 2, FALSE)</f>
        <v>9002944</v>
      </c>
      <c r="S161" s="196" t="s">
        <v>234</v>
      </c>
      <c r="T161" s="47">
        <v>1E-3</v>
      </c>
      <c r="U161" s="129">
        <f>VLOOKUP(S161, Sheet3!$B$2:$C$142, 2, FALSE)</f>
        <v>9002944</v>
      </c>
      <c r="V161" s="126"/>
      <c r="W161" s="99" t="s">
        <v>231</v>
      </c>
      <c r="X161" s="47">
        <v>1.0000000000000001E-5</v>
      </c>
      <c r="Y161" s="129">
        <f>VLOOKUP(W161, Sheet3!$B$2:$C$142, 2, FALSE)</f>
        <v>9002944</v>
      </c>
      <c r="Z161" s="48" t="s">
        <v>231</v>
      </c>
      <c r="AA161" s="177">
        <v>1E-4</v>
      </c>
      <c r="AB161" s="129">
        <f>VLOOKUP(Z161, Sheet3!$B$2:$C$142, 2, FALSE)</f>
        <v>9002944</v>
      </c>
      <c r="AC161" s="196" t="s">
        <v>231</v>
      </c>
      <c r="AD161" s="47">
        <v>1E-3</v>
      </c>
      <c r="AE161" s="129">
        <f>VLOOKUP(AC161, Sheet3!$B$2:$C$142, 2, FALSE)</f>
        <v>9002944</v>
      </c>
    </row>
    <row r="162" spans="2:31" x14ac:dyDescent="0.3">
      <c r="B162" s="126"/>
      <c r="C162" s="46"/>
      <c r="D162" s="47"/>
      <c r="E162" s="129" t="e">
        <f>VLOOKUP(C162, Sheet3!$B$2:$C$142, 2, FALSE)</f>
        <v>#N/A</v>
      </c>
      <c r="F162" s="48"/>
      <c r="G162" s="47"/>
      <c r="H162" s="129" t="e">
        <f>VLOOKUP(F162, Sheet3!$B$2:$C$142, 2, FALSE)</f>
        <v>#N/A</v>
      </c>
      <c r="I162" s="48"/>
      <c r="J162" s="47"/>
      <c r="K162" s="129" t="e">
        <f>VLOOKUP(I162, Sheet3!$B$2:$C$142, 2, FALSE)</f>
        <v>#N/A</v>
      </c>
      <c r="L162" s="126"/>
      <c r="M162" s="46"/>
      <c r="N162" s="47"/>
      <c r="O162" s="129" t="e">
        <f>VLOOKUP(M162, Sheet3!$B$2:$C$142, 2, FALSE)</f>
        <v>#N/A</v>
      </c>
      <c r="P162" s="48"/>
      <c r="Q162" s="177"/>
      <c r="R162" s="129" t="e">
        <f>VLOOKUP(P162, Sheet3!$B$2:$C$142, 2, FALSE)</f>
        <v>#N/A</v>
      </c>
      <c r="S162" s="196"/>
      <c r="T162" s="47"/>
      <c r="U162" s="129" t="e">
        <f>VLOOKUP(S162, Sheet3!$B$2:$C$142, 2, FALSE)</f>
        <v>#N/A</v>
      </c>
      <c r="V162" s="126"/>
      <c r="W162" s="99" t="s">
        <v>236</v>
      </c>
      <c r="X162" s="47">
        <v>1.0000000000000001E-5</v>
      </c>
      <c r="Y162" s="129">
        <f>VLOOKUP(W162, Sheet3!$B$2:$C$142, 2, FALSE)</f>
        <v>9002942</v>
      </c>
      <c r="Z162" s="48" t="s">
        <v>236</v>
      </c>
      <c r="AA162" s="177">
        <v>1E-4</v>
      </c>
      <c r="AB162" s="129">
        <f>VLOOKUP(Z162, Sheet3!$B$2:$C$142, 2, FALSE)</f>
        <v>9002942</v>
      </c>
      <c r="AC162" s="196" t="s">
        <v>236</v>
      </c>
      <c r="AD162" s="47">
        <v>1E-3</v>
      </c>
      <c r="AE162" s="129">
        <f>VLOOKUP(AC162, Sheet3!$B$2:$C$142, 2, FALSE)</f>
        <v>9002942</v>
      </c>
    </row>
    <row r="163" spans="2:31" x14ac:dyDescent="0.3">
      <c r="B163" s="126"/>
      <c r="C163" s="46"/>
      <c r="D163" s="47"/>
      <c r="E163" s="129" t="e">
        <f>VLOOKUP(C163, Sheet3!$B$2:$C$142, 2, FALSE)</f>
        <v>#N/A</v>
      </c>
      <c r="F163" s="48"/>
      <c r="G163" s="47"/>
      <c r="H163" s="129" t="e">
        <f>VLOOKUP(F163, Sheet3!$B$2:$C$142, 2, FALSE)</f>
        <v>#N/A</v>
      </c>
      <c r="I163" s="48"/>
      <c r="J163" s="47"/>
      <c r="K163" s="129" t="e">
        <f>VLOOKUP(I163, Sheet3!$B$2:$C$142, 2, FALSE)</f>
        <v>#N/A</v>
      </c>
      <c r="L163" s="126"/>
      <c r="M163" s="46"/>
      <c r="N163" s="47"/>
      <c r="O163" s="129" t="e">
        <f>VLOOKUP(M163, Sheet3!$B$2:$C$142, 2, FALSE)</f>
        <v>#N/A</v>
      </c>
      <c r="P163" s="48"/>
      <c r="Q163" s="177"/>
      <c r="R163" s="129" t="e">
        <f>VLOOKUP(P163, Sheet3!$B$2:$C$142, 2, FALSE)</f>
        <v>#N/A</v>
      </c>
      <c r="S163" s="196"/>
      <c r="T163" s="47"/>
      <c r="U163" s="129" t="e">
        <f>VLOOKUP(S163, Sheet3!$B$2:$C$142, 2, FALSE)</f>
        <v>#N/A</v>
      </c>
      <c r="V163" s="126"/>
      <c r="W163" s="99" t="s">
        <v>237</v>
      </c>
      <c r="X163" s="47">
        <v>1.0000000000000001E-5</v>
      </c>
      <c r="Y163" s="129">
        <f>VLOOKUP(W163, Sheet3!$B$2:$C$142, 2, FALSE)</f>
        <v>9002943</v>
      </c>
      <c r="Z163" s="48" t="s">
        <v>237</v>
      </c>
      <c r="AA163" s="177">
        <v>1E-4</v>
      </c>
      <c r="AB163" s="129">
        <f>VLOOKUP(Z163, Sheet3!$B$2:$C$142, 2, FALSE)</f>
        <v>9002943</v>
      </c>
      <c r="AC163" s="196" t="s">
        <v>237</v>
      </c>
      <c r="AD163" s="47">
        <v>1E-3</v>
      </c>
      <c r="AE163" s="129">
        <f>VLOOKUP(AC163, Sheet3!$B$2:$C$142, 2, FALSE)</f>
        <v>9002943</v>
      </c>
    </row>
    <row r="164" spans="2:31" x14ac:dyDescent="0.3">
      <c r="B164" s="126"/>
      <c r="C164" s="46"/>
      <c r="D164" s="47"/>
      <c r="E164" s="129" t="e">
        <f>VLOOKUP(C164, Sheet3!$B$2:$C$142, 2, FALSE)</f>
        <v>#N/A</v>
      </c>
      <c r="F164" s="48"/>
      <c r="G164" s="47"/>
      <c r="H164" s="129" t="e">
        <f>VLOOKUP(F164, Sheet3!$B$2:$C$142, 2, FALSE)</f>
        <v>#N/A</v>
      </c>
      <c r="I164" s="48"/>
      <c r="J164" s="47"/>
      <c r="K164" s="129" t="e">
        <f>VLOOKUP(I164, Sheet3!$B$2:$C$142, 2, FALSE)</f>
        <v>#N/A</v>
      </c>
      <c r="L164" s="126"/>
      <c r="M164" s="46"/>
      <c r="N164" s="47"/>
      <c r="O164" s="129" t="e">
        <f>VLOOKUP(M164, Sheet3!$B$2:$C$142, 2, FALSE)</f>
        <v>#N/A</v>
      </c>
      <c r="P164" s="48"/>
      <c r="Q164" s="177"/>
      <c r="R164" s="129" t="e">
        <f>VLOOKUP(P164, Sheet3!$B$2:$C$142, 2, FALSE)</f>
        <v>#N/A</v>
      </c>
      <c r="S164" s="196"/>
      <c r="T164" s="47"/>
      <c r="U164" s="129" t="e">
        <f>VLOOKUP(S164, Sheet3!$B$2:$C$142, 2, FALSE)</f>
        <v>#N/A</v>
      </c>
      <c r="V164" s="126"/>
      <c r="W164" s="99"/>
      <c r="X164" s="47"/>
      <c r="Y164" s="129" t="e">
        <f>VLOOKUP(W164, Sheet3!$B$2:$C$142, 2, FALSE)</f>
        <v>#N/A</v>
      </c>
      <c r="Z164" s="48"/>
      <c r="AA164" s="177"/>
      <c r="AB164" s="129" t="e">
        <f>VLOOKUP(Z164, Sheet3!$B$2:$C$142, 2, FALSE)</f>
        <v>#N/A</v>
      </c>
      <c r="AC164" s="196"/>
      <c r="AD164" s="47"/>
      <c r="AE164" s="129" t="e">
        <f>VLOOKUP(AC164, Sheet3!$B$2:$C$142, 2, FALSE)</f>
        <v>#N/A</v>
      </c>
    </row>
    <row r="165" spans="2:31" x14ac:dyDescent="0.3">
      <c r="B165" s="126"/>
      <c r="C165" s="60"/>
      <c r="D165" s="61"/>
      <c r="E165" s="129" t="e">
        <f>VLOOKUP(C165, Sheet3!$B$2:$C$142, 2, FALSE)</f>
        <v>#N/A</v>
      </c>
      <c r="F165" s="62"/>
      <c r="G165" s="61"/>
      <c r="H165" s="129" t="e">
        <f>VLOOKUP(F165, Sheet3!$B$2:$C$142, 2, FALSE)</f>
        <v>#N/A</v>
      </c>
      <c r="I165" s="62"/>
      <c r="J165" s="61"/>
      <c r="K165" s="129" t="e">
        <f>VLOOKUP(I165, Sheet3!$B$2:$C$142, 2, FALSE)</f>
        <v>#N/A</v>
      </c>
      <c r="L165" s="126"/>
      <c r="M165" s="60"/>
      <c r="N165" s="61"/>
      <c r="O165" s="129" t="e">
        <f>VLOOKUP(M165, Sheet3!$B$2:$C$142, 2, FALSE)</f>
        <v>#N/A</v>
      </c>
      <c r="P165" s="62"/>
      <c r="Q165" s="181"/>
      <c r="R165" s="129" t="e">
        <f>VLOOKUP(P165, Sheet3!$B$2:$C$142, 2, FALSE)</f>
        <v>#N/A</v>
      </c>
      <c r="S165" s="206"/>
      <c r="T165" s="61"/>
      <c r="U165" s="129" t="e">
        <f>VLOOKUP(S165, Sheet3!$B$2:$C$142, 2, FALSE)</f>
        <v>#N/A</v>
      </c>
      <c r="V165" s="126"/>
      <c r="W165" s="101"/>
      <c r="X165" s="61"/>
      <c r="Y165" s="129" t="e">
        <f>VLOOKUP(W165, Sheet3!$B$2:$C$142, 2, FALSE)</f>
        <v>#N/A</v>
      </c>
      <c r="Z165" s="62"/>
      <c r="AA165" s="181"/>
      <c r="AB165" s="129" t="e">
        <f>VLOOKUP(Z165, Sheet3!$B$2:$C$142, 2, FALSE)</f>
        <v>#N/A</v>
      </c>
      <c r="AC165" s="206"/>
      <c r="AD165" s="92"/>
      <c r="AE165" s="129" t="e">
        <f>VLOOKUP(AC165, Sheet3!$B$2:$C$142, 2, FALSE)</f>
        <v>#N/A</v>
      </c>
    </row>
    <row r="166" spans="2:31" x14ac:dyDescent="0.3">
      <c r="B166" s="126"/>
      <c r="C166" s="60"/>
      <c r="D166" s="61"/>
      <c r="E166" s="129" t="e">
        <f>VLOOKUP(C166, Sheet3!$B$2:$C$142, 2, FALSE)</f>
        <v>#N/A</v>
      </c>
      <c r="F166" s="62"/>
      <c r="G166" s="61"/>
      <c r="H166" s="129" t="e">
        <f>VLOOKUP(F166, Sheet3!$B$2:$C$142, 2, FALSE)</f>
        <v>#N/A</v>
      </c>
      <c r="I166" s="62"/>
      <c r="J166" s="61"/>
      <c r="K166" s="129" t="e">
        <f>VLOOKUP(I166, Sheet3!$B$2:$C$142, 2, FALSE)</f>
        <v>#N/A</v>
      </c>
      <c r="L166" s="126"/>
      <c r="M166" s="60"/>
      <c r="N166" s="61"/>
      <c r="O166" s="129" t="e">
        <f>VLOOKUP(M166, Sheet3!$B$2:$C$142, 2, FALSE)</f>
        <v>#N/A</v>
      </c>
      <c r="P166" s="62"/>
      <c r="Q166" s="181"/>
      <c r="R166" s="129" t="e">
        <f>VLOOKUP(P166, Sheet3!$B$2:$C$142, 2, FALSE)</f>
        <v>#N/A</v>
      </c>
      <c r="S166" s="206"/>
      <c r="T166" s="61"/>
      <c r="U166" s="129" t="e">
        <f>VLOOKUP(S166, Sheet3!$B$2:$C$142, 2, FALSE)</f>
        <v>#N/A</v>
      </c>
      <c r="V166" s="126"/>
      <c r="W166" s="101"/>
      <c r="X166" s="61"/>
      <c r="Y166" s="129" t="e">
        <f>VLOOKUP(W166, Sheet3!$B$2:$C$142, 2, FALSE)</f>
        <v>#N/A</v>
      </c>
      <c r="Z166" s="62"/>
      <c r="AA166" s="181"/>
      <c r="AB166" s="129" t="e">
        <f>VLOOKUP(Z166, Sheet3!$B$2:$C$142, 2, FALSE)</f>
        <v>#N/A</v>
      </c>
      <c r="AC166" s="206"/>
      <c r="AD166" s="61"/>
      <c r="AE166" s="129" t="e">
        <f>VLOOKUP(AC166, Sheet3!$B$2:$C$142, 2, FALSE)</f>
        <v>#N/A</v>
      </c>
    </row>
    <row r="167" spans="2:31" x14ac:dyDescent="0.3">
      <c r="B167" s="126"/>
      <c r="C167" s="60"/>
      <c r="D167" s="61"/>
      <c r="E167" s="129" t="e">
        <f>VLOOKUP(C167, Sheet3!$B$2:$C$142, 2, FALSE)</f>
        <v>#N/A</v>
      </c>
      <c r="F167" s="62"/>
      <c r="G167" s="61"/>
      <c r="H167" s="129" t="e">
        <f>VLOOKUP(F167, Sheet3!$B$2:$C$142, 2, FALSE)</f>
        <v>#N/A</v>
      </c>
      <c r="I167" s="62"/>
      <c r="J167" s="61"/>
      <c r="K167" s="129" t="e">
        <f>VLOOKUP(I167, Sheet3!$B$2:$C$142, 2, FALSE)</f>
        <v>#N/A</v>
      </c>
      <c r="L167" s="126"/>
      <c r="M167" s="60"/>
      <c r="N167" s="61"/>
      <c r="O167" s="129" t="e">
        <f>VLOOKUP(M167, Sheet3!$B$2:$C$142, 2, FALSE)</f>
        <v>#N/A</v>
      </c>
      <c r="P167" s="62"/>
      <c r="Q167" s="181"/>
      <c r="R167" s="129" t="e">
        <f>VLOOKUP(P167, Sheet3!$B$2:$C$142, 2, FALSE)</f>
        <v>#N/A</v>
      </c>
      <c r="S167" s="206"/>
      <c r="T167" s="61"/>
      <c r="U167" s="129" t="e">
        <f>VLOOKUP(S167, Sheet3!$B$2:$C$142, 2, FALSE)</f>
        <v>#N/A</v>
      </c>
      <c r="V167" s="126"/>
      <c r="W167" s="101"/>
      <c r="X167" s="61"/>
      <c r="Y167" s="129" t="e">
        <f>VLOOKUP(W167, Sheet3!$B$2:$C$142, 2, FALSE)</f>
        <v>#N/A</v>
      </c>
      <c r="Z167" s="62"/>
      <c r="AA167" s="181"/>
      <c r="AB167" s="129" t="e">
        <f>VLOOKUP(Z167, Sheet3!$B$2:$C$142, 2, FALSE)</f>
        <v>#N/A</v>
      </c>
      <c r="AC167" s="206"/>
      <c r="AD167" s="61"/>
      <c r="AE167" s="129" t="e">
        <f>VLOOKUP(AC167, Sheet3!$B$2:$C$142, 2, FALSE)</f>
        <v>#N/A</v>
      </c>
    </row>
    <row r="168" spans="2:31" x14ac:dyDescent="0.3">
      <c r="B168" s="126"/>
      <c r="C168" s="60"/>
      <c r="D168" s="61"/>
      <c r="E168" s="129" t="e">
        <f>VLOOKUP(C168, Sheet3!$B$2:$C$142, 2, FALSE)</f>
        <v>#N/A</v>
      </c>
      <c r="F168" s="62"/>
      <c r="G168" s="61"/>
      <c r="H168" s="129" t="e">
        <f>VLOOKUP(F168, Sheet3!$B$2:$C$142, 2, FALSE)</f>
        <v>#N/A</v>
      </c>
      <c r="I168" s="62"/>
      <c r="J168" s="61"/>
      <c r="K168" s="129" t="e">
        <f>VLOOKUP(I168, Sheet3!$B$2:$C$142, 2, FALSE)</f>
        <v>#N/A</v>
      </c>
      <c r="L168" s="126"/>
      <c r="M168" s="60"/>
      <c r="N168" s="61"/>
      <c r="O168" s="129" t="e">
        <f>VLOOKUP(M168, Sheet3!$B$2:$C$142, 2, FALSE)</f>
        <v>#N/A</v>
      </c>
      <c r="P168" s="62"/>
      <c r="Q168" s="181"/>
      <c r="R168" s="129" t="e">
        <f>VLOOKUP(P168, Sheet3!$B$2:$C$142, 2, FALSE)</f>
        <v>#N/A</v>
      </c>
      <c r="S168" s="206"/>
      <c r="T168" s="61"/>
      <c r="U168" s="129" t="e">
        <f>VLOOKUP(S168, Sheet3!$B$2:$C$142, 2, FALSE)</f>
        <v>#N/A</v>
      </c>
      <c r="V168" s="126"/>
      <c r="W168" s="101"/>
      <c r="X168" s="61"/>
      <c r="Y168" s="129" t="e">
        <f>VLOOKUP(W168, Sheet3!$B$2:$C$142, 2, FALSE)</f>
        <v>#N/A</v>
      </c>
      <c r="Z168" s="62"/>
      <c r="AA168" s="181"/>
      <c r="AB168" s="129" t="e">
        <f>VLOOKUP(Z168, Sheet3!$B$2:$C$142, 2, FALSE)</f>
        <v>#N/A</v>
      </c>
      <c r="AC168" s="206"/>
      <c r="AD168" s="61"/>
      <c r="AE168" s="129" t="e">
        <f>VLOOKUP(AC168, Sheet3!$B$2:$C$142, 2, FALSE)</f>
        <v>#N/A</v>
      </c>
    </row>
    <row r="169" spans="2:31" x14ac:dyDescent="0.3">
      <c r="B169" s="126"/>
      <c r="C169" s="60"/>
      <c r="D169" s="61"/>
      <c r="E169" s="129" t="e">
        <f>VLOOKUP(C169, Sheet3!$B$2:$C$142, 2, FALSE)</f>
        <v>#N/A</v>
      </c>
      <c r="F169" s="62"/>
      <c r="G169" s="61"/>
      <c r="H169" s="129" t="e">
        <f>VLOOKUP(F169, Sheet3!$B$2:$C$142, 2, FALSE)</f>
        <v>#N/A</v>
      </c>
      <c r="I169" s="62"/>
      <c r="J169" s="61"/>
      <c r="K169" s="129" t="e">
        <f>VLOOKUP(I169, Sheet3!$B$2:$C$142, 2, FALSE)</f>
        <v>#N/A</v>
      </c>
      <c r="L169" s="126"/>
      <c r="M169" s="60"/>
      <c r="N169" s="61"/>
      <c r="O169" s="129" t="e">
        <f>VLOOKUP(M169, Sheet3!$B$2:$C$142, 2, FALSE)</f>
        <v>#N/A</v>
      </c>
      <c r="P169" s="62"/>
      <c r="Q169" s="181"/>
      <c r="R169" s="129" t="e">
        <f>VLOOKUP(P169, Sheet3!$B$2:$C$142, 2, FALSE)</f>
        <v>#N/A</v>
      </c>
      <c r="S169" s="206"/>
      <c r="T169" s="61"/>
      <c r="U169" s="129" t="e">
        <f>VLOOKUP(S169, Sheet3!$B$2:$C$142, 2, FALSE)</f>
        <v>#N/A</v>
      </c>
      <c r="V169" s="126"/>
      <c r="W169" s="101"/>
      <c r="X169" s="61"/>
      <c r="Y169" s="129" t="e">
        <f>VLOOKUP(W169, Sheet3!$B$2:$C$142, 2, FALSE)</f>
        <v>#N/A</v>
      </c>
      <c r="Z169" s="62"/>
      <c r="AA169" s="181"/>
      <c r="AB169" s="129" t="e">
        <f>VLOOKUP(Z169, Sheet3!$B$2:$C$142, 2, FALSE)</f>
        <v>#N/A</v>
      </c>
      <c r="AC169" s="206"/>
      <c r="AD169" s="61"/>
      <c r="AE169" s="129" t="e">
        <f>VLOOKUP(AC169, Sheet3!$B$2:$C$142, 2, FALSE)</f>
        <v>#N/A</v>
      </c>
    </row>
    <row r="170" spans="2:31" x14ac:dyDescent="0.3">
      <c r="B170" s="126"/>
      <c r="C170" s="60"/>
      <c r="D170" s="61"/>
      <c r="E170" s="129" t="e">
        <f>VLOOKUP(C170, Sheet3!$B$2:$C$142, 2, FALSE)</f>
        <v>#N/A</v>
      </c>
      <c r="F170" s="62" t="s">
        <v>122</v>
      </c>
      <c r="G170" s="61">
        <v>1E-3</v>
      </c>
      <c r="H170" s="129">
        <f>VLOOKUP(F170, Sheet3!$B$2:$C$142, 2, FALSE)</f>
        <v>9002894</v>
      </c>
      <c r="I170" s="62" t="s">
        <v>122</v>
      </c>
      <c r="J170" s="61">
        <v>5.0000000000000001E-3</v>
      </c>
      <c r="K170" s="129">
        <f>VLOOKUP(I170, Sheet3!$B$2:$C$142, 2, FALSE)</f>
        <v>9002894</v>
      </c>
      <c r="L170" s="126"/>
      <c r="M170" s="60"/>
      <c r="N170" s="61"/>
      <c r="O170" s="129" t="e">
        <f>VLOOKUP(M170, Sheet3!$B$2:$C$142, 2, FALSE)</f>
        <v>#N/A</v>
      </c>
      <c r="P170" s="62" t="s">
        <v>122</v>
      </c>
      <c r="Q170" s="181">
        <v>1.0000000000000001E-5</v>
      </c>
      <c r="R170" s="129">
        <f>VLOOKUP(P170, Sheet3!$B$2:$C$142, 2, FALSE)</f>
        <v>9002894</v>
      </c>
      <c r="S170" s="206" t="s">
        <v>122</v>
      </c>
      <c r="T170" s="61">
        <v>5.0000000000000001E-3</v>
      </c>
      <c r="U170" s="129">
        <f>VLOOKUP(S170, Sheet3!$B$2:$C$142, 2, FALSE)</f>
        <v>9002894</v>
      </c>
      <c r="V170" s="126"/>
      <c r="W170" s="101"/>
      <c r="X170" s="61"/>
      <c r="Y170" s="129" t="e">
        <f>VLOOKUP(W170, Sheet3!$B$2:$C$142, 2, FALSE)</f>
        <v>#N/A</v>
      </c>
      <c r="Z170" s="62"/>
      <c r="AA170" s="181"/>
      <c r="AB170" s="129" t="e">
        <f>VLOOKUP(Z170, Sheet3!$B$2:$C$142, 2, FALSE)</f>
        <v>#N/A</v>
      </c>
      <c r="AC170" s="206"/>
      <c r="AD170" s="61"/>
      <c r="AE170" s="129" t="e">
        <f>VLOOKUP(AC170, Sheet3!$B$2:$C$142, 2, FALSE)</f>
        <v>#N/A</v>
      </c>
    </row>
    <row r="171" spans="2:31" x14ac:dyDescent="0.3">
      <c r="B171" s="126"/>
      <c r="C171" s="60"/>
      <c r="D171" s="61"/>
      <c r="E171" s="129" t="e">
        <f>VLOOKUP(C171, Sheet3!$B$2:$C$142, 2, FALSE)</f>
        <v>#N/A</v>
      </c>
      <c r="F171" s="62"/>
      <c r="G171" s="61"/>
      <c r="H171" s="129" t="e">
        <f>VLOOKUP(F171, Sheet3!$B$2:$C$142, 2, FALSE)</f>
        <v>#N/A</v>
      </c>
      <c r="I171" s="62" t="s">
        <v>140</v>
      </c>
      <c r="J171" s="61">
        <v>1E-4</v>
      </c>
      <c r="K171" s="129">
        <f>VLOOKUP(I171, Sheet3!$B$2:$C$142, 2, FALSE)</f>
        <v>9002900</v>
      </c>
      <c r="L171" s="126"/>
      <c r="M171" s="60"/>
      <c r="N171" s="61"/>
      <c r="O171" s="129" t="e">
        <f>VLOOKUP(M171, Sheet3!$B$2:$C$142, 2, FALSE)</f>
        <v>#N/A</v>
      </c>
      <c r="P171" s="62" t="s">
        <v>140</v>
      </c>
      <c r="Q171" s="181">
        <v>1.0000000000000001E-5</v>
      </c>
      <c r="R171" s="129">
        <f>VLOOKUP(P171, Sheet3!$B$2:$C$142, 2, FALSE)</f>
        <v>9002900</v>
      </c>
      <c r="S171" s="206" t="s">
        <v>140</v>
      </c>
      <c r="T171" s="61">
        <v>1E-4</v>
      </c>
      <c r="U171" s="129">
        <f>VLOOKUP(S171, Sheet3!$B$2:$C$142, 2, FALSE)</f>
        <v>9002900</v>
      </c>
      <c r="V171" s="126"/>
      <c r="W171" s="101"/>
      <c r="X171" s="61"/>
      <c r="Y171" s="129" t="e">
        <f>VLOOKUP(W171, Sheet3!$B$2:$C$142, 2, FALSE)</f>
        <v>#N/A</v>
      </c>
      <c r="Z171" s="62"/>
      <c r="AA171" s="181"/>
      <c r="AB171" s="129" t="e">
        <f>VLOOKUP(Z171, Sheet3!$B$2:$C$142, 2, FALSE)</f>
        <v>#N/A</v>
      </c>
      <c r="AC171" s="206"/>
      <c r="AD171" s="61"/>
      <c r="AE171" s="129" t="e">
        <f>VLOOKUP(AC171, Sheet3!$B$2:$C$142, 2, FALSE)</f>
        <v>#N/A</v>
      </c>
    </row>
    <row r="172" spans="2:31" x14ac:dyDescent="0.3">
      <c r="B172" s="126"/>
      <c r="C172" s="60"/>
      <c r="D172" s="61"/>
      <c r="E172" s="129" t="e">
        <f>VLOOKUP(C172, Sheet3!$B$2:$C$142, 2, FALSE)</f>
        <v>#N/A</v>
      </c>
      <c r="F172" s="62"/>
      <c r="G172" s="61"/>
      <c r="H172" s="129" t="e">
        <f>VLOOKUP(F172, Sheet3!$B$2:$C$142, 2, FALSE)</f>
        <v>#N/A</v>
      </c>
      <c r="I172" s="62"/>
      <c r="J172" s="61"/>
      <c r="K172" s="129" t="e">
        <f>VLOOKUP(I172, Sheet3!$B$2:$C$142, 2, FALSE)</f>
        <v>#N/A</v>
      </c>
      <c r="L172" s="126"/>
      <c r="M172" s="60"/>
      <c r="N172" s="61"/>
      <c r="O172" s="129" t="e">
        <f>VLOOKUP(M172, Sheet3!$B$2:$C$142, 2, FALSE)</f>
        <v>#N/A</v>
      </c>
      <c r="P172" s="62" t="s">
        <v>141</v>
      </c>
      <c r="Q172" s="181">
        <v>1.0000000000000001E-5</v>
      </c>
      <c r="R172" s="129">
        <f>VLOOKUP(P172, Sheet3!$B$2:$C$142, 2, FALSE)</f>
        <v>9002902</v>
      </c>
      <c r="S172" s="206" t="s">
        <v>141</v>
      </c>
      <c r="T172" s="61">
        <v>1.0000000000000001E-5</v>
      </c>
      <c r="U172" s="129">
        <f>VLOOKUP(S172, Sheet3!$B$2:$C$142, 2, FALSE)</f>
        <v>9002902</v>
      </c>
      <c r="V172" s="126"/>
      <c r="W172" s="101"/>
      <c r="X172" s="61"/>
      <c r="Y172" s="129" t="e">
        <f>VLOOKUP(W172, Sheet3!$B$2:$C$142, 2, FALSE)</f>
        <v>#N/A</v>
      </c>
      <c r="Z172" s="62"/>
      <c r="AA172" s="181"/>
      <c r="AB172" s="129" t="e">
        <f>VLOOKUP(Z172, Sheet3!$B$2:$C$142, 2, FALSE)</f>
        <v>#N/A</v>
      </c>
      <c r="AC172" s="206"/>
      <c r="AD172" s="61"/>
      <c r="AE172" s="129" t="e">
        <f>VLOOKUP(AC172, Sheet3!$B$2:$C$142, 2, FALSE)</f>
        <v>#N/A</v>
      </c>
    </row>
    <row r="173" spans="2:31" x14ac:dyDescent="0.3">
      <c r="B173" s="126"/>
      <c r="C173" s="60"/>
      <c r="D173" s="61"/>
      <c r="E173" s="129" t="e">
        <f>VLOOKUP(C173, Sheet3!$B$2:$C$142, 2, FALSE)</f>
        <v>#N/A</v>
      </c>
      <c r="F173" s="62"/>
      <c r="G173" s="61"/>
      <c r="H173" s="129" t="e">
        <f>VLOOKUP(F173, Sheet3!$B$2:$C$142, 2, FALSE)</f>
        <v>#N/A</v>
      </c>
      <c r="I173" s="62"/>
      <c r="J173" s="61"/>
      <c r="K173" s="129" t="e">
        <f>VLOOKUP(I173, Sheet3!$B$2:$C$142, 2, FALSE)</f>
        <v>#N/A</v>
      </c>
      <c r="L173" s="126"/>
      <c r="M173" s="60"/>
      <c r="N173" s="61"/>
      <c r="O173" s="129" t="e">
        <f>VLOOKUP(M173, Sheet3!$B$2:$C$142, 2, FALSE)</f>
        <v>#N/A</v>
      </c>
      <c r="P173" s="62"/>
      <c r="Q173" s="181"/>
      <c r="R173" s="129" t="e">
        <f>VLOOKUP(P173, Sheet3!$B$2:$C$142, 2, FALSE)</f>
        <v>#N/A</v>
      </c>
      <c r="S173" s="206" t="s">
        <v>142</v>
      </c>
      <c r="T173" s="61">
        <v>1.0000000000000001E-5</v>
      </c>
      <c r="U173" s="129">
        <f>VLOOKUP(S173, Sheet3!$B$2:$C$142, 2, FALSE)</f>
        <v>9002897</v>
      </c>
      <c r="V173" s="126"/>
      <c r="W173" s="101"/>
      <c r="X173" s="61"/>
      <c r="Y173" s="129" t="e">
        <f>VLOOKUP(W173, Sheet3!$B$2:$C$142, 2, FALSE)</f>
        <v>#N/A</v>
      </c>
      <c r="Z173" s="62"/>
      <c r="AA173" s="181"/>
      <c r="AB173" s="129" t="e">
        <f>VLOOKUP(Z173, Sheet3!$B$2:$C$142, 2, FALSE)</f>
        <v>#N/A</v>
      </c>
      <c r="AC173" s="206"/>
      <c r="AD173" s="61"/>
      <c r="AE173" s="129" t="e">
        <f>VLOOKUP(AC173, Sheet3!$B$2:$C$142, 2, FALSE)</f>
        <v>#N/A</v>
      </c>
    </row>
    <row r="174" spans="2:31" x14ac:dyDescent="0.3">
      <c r="B174" s="126"/>
      <c r="C174" s="60"/>
      <c r="D174" s="61"/>
      <c r="E174" s="129" t="e">
        <f>VLOOKUP(C174, Sheet3!$B$2:$C$142, 2, FALSE)</f>
        <v>#N/A</v>
      </c>
      <c r="F174" s="62"/>
      <c r="G174" s="61"/>
      <c r="H174" s="129" t="e">
        <f>VLOOKUP(F174, Sheet3!$B$2:$C$142, 2, FALSE)</f>
        <v>#N/A</v>
      </c>
      <c r="I174" s="62"/>
      <c r="J174" s="61"/>
      <c r="K174" s="129" t="e">
        <f>VLOOKUP(I174, Sheet3!$B$2:$C$142, 2, FALSE)</f>
        <v>#N/A</v>
      </c>
      <c r="L174" s="126"/>
      <c r="M174" s="60"/>
      <c r="N174" s="61"/>
      <c r="O174" s="129" t="e">
        <f>VLOOKUP(M174, Sheet3!$B$2:$C$142, 2, FALSE)</f>
        <v>#N/A</v>
      </c>
      <c r="P174" s="62"/>
      <c r="Q174" s="181"/>
      <c r="R174" s="129" t="e">
        <f>VLOOKUP(P174, Sheet3!$B$2:$C$142, 2, FALSE)</f>
        <v>#N/A</v>
      </c>
      <c r="S174" s="206"/>
      <c r="T174" s="61"/>
      <c r="U174" s="129" t="e">
        <f>VLOOKUP(S174, Sheet3!$B$2:$C$142, 2, FALSE)</f>
        <v>#N/A</v>
      </c>
      <c r="V174" s="126"/>
      <c r="W174" s="101"/>
      <c r="X174" s="61"/>
      <c r="Y174" s="129" t="e">
        <f>VLOOKUP(W174, Sheet3!$B$2:$C$142, 2, FALSE)</f>
        <v>#N/A</v>
      </c>
      <c r="Z174" s="62"/>
      <c r="AA174" s="181"/>
      <c r="AB174" s="129" t="e">
        <f>VLOOKUP(Z174, Sheet3!$B$2:$C$142, 2, FALSE)</f>
        <v>#N/A</v>
      </c>
      <c r="AC174" s="206"/>
      <c r="AD174" s="61"/>
      <c r="AE174" s="129" t="e">
        <f>VLOOKUP(AC174, Sheet3!$B$2:$C$142, 2, FALSE)</f>
        <v>#N/A</v>
      </c>
    </row>
    <row r="175" spans="2:31" x14ac:dyDescent="0.3">
      <c r="B175" s="126"/>
      <c r="C175" s="60"/>
      <c r="D175" s="61"/>
      <c r="E175" s="129" t="e">
        <f>VLOOKUP(C175, Sheet3!$B$2:$C$142, 2, FALSE)</f>
        <v>#N/A</v>
      </c>
      <c r="F175" s="62" t="s">
        <v>116</v>
      </c>
      <c r="G175" s="61">
        <v>8.0000000000000004E-4</v>
      </c>
      <c r="H175" s="129">
        <f>VLOOKUP(F175, Sheet3!$B$2:$C$142, 2, FALSE)</f>
        <v>9002874</v>
      </c>
      <c r="I175" s="62" t="s">
        <v>116</v>
      </c>
      <c r="J175" s="61">
        <v>4.0000000000000001E-3</v>
      </c>
      <c r="K175" s="129">
        <f>VLOOKUP(I175, Sheet3!$B$2:$C$142, 2, FALSE)</f>
        <v>9002874</v>
      </c>
      <c r="L175" s="126"/>
      <c r="M175" s="60"/>
      <c r="N175" s="61"/>
      <c r="O175" s="129" t="e">
        <f>VLOOKUP(M175, Sheet3!$B$2:$C$142, 2, FALSE)</f>
        <v>#N/A</v>
      </c>
      <c r="P175" s="62" t="s">
        <v>116</v>
      </c>
      <c r="Q175" s="181">
        <v>1E-3</v>
      </c>
      <c r="R175" s="129">
        <f>VLOOKUP(P175, Sheet3!$B$2:$C$142, 2, FALSE)</f>
        <v>9002874</v>
      </c>
      <c r="S175" s="206" t="s">
        <v>116</v>
      </c>
      <c r="T175" s="61">
        <v>4.0000000000000001E-3</v>
      </c>
      <c r="U175" s="129">
        <f>VLOOKUP(S175, Sheet3!$B$2:$C$142, 2, FALSE)</f>
        <v>9002874</v>
      </c>
      <c r="V175" s="126"/>
      <c r="W175" s="101"/>
      <c r="X175" s="61"/>
      <c r="Y175" s="129" t="e">
        <f>VLOOKUP(W175, Sheet3!$B$2:$C$142, 2, FALSE)</f>
        <v>#N/A</v>
      </c>
      <c r="Z175" s="62"/>
      <c r="AA175" s="181"/>
      <c r="AB175" s="129" t="e">
        <f>VLOOKUP(Z175, Sheet3!$B$2:$C$142, 2, FALSE)</f>
        <v>#N/A</v>
      </c>
      <c r="AC175" s="206"/>
      <c r="AD175" s="61"/>
      <c r="AE175" s="129" t="e">
        <f>VLOOKUP(AC175, Sheet3!$B$2:$C$142, 2, FALSE)</f>
        <v>#N/A</v>
      </c>
    </row>
    <row r="176" spans="2:31" x14ac:dyDescent="0.3">
      <c r="B176" s="126"/>
      <c r="C176" s="60"/>
      <c r="D176" s="61"/>
      <c r="E176" s="129" t="e">
        <f>VLOOKUP(C176, Sheet3!$B$2:$C$142, 2, FALSE)</f>
        <v>#N/A</v>
      </c>
      <c r="F176" s="62"/>
      <c r="G176" s="61"/>
      <c r="H176" s="129" t="e">
        <f>VLOOKUP(F176, Sheet3!$B$2:$C$142, 2, FALSE)</f>
        <v>#N/A</v>
      </c>
      <c r="I176" s="62" t="s">
        <v>212</v>
      </c>
      <c r="J176" s="61">
        <v>1E-4</v>
      </c>
      <c r="K176" s="129">
        <f>VLOOKUP(I176, Sheet3!$B$2:$C$142, 2, FALSE)</f>
        <v>9002857</v>
      </c>
      <c r="L176" s="126"/>
      <c r="M176" s="60"/>
      <c r="N176" s="61"/>
      <c r="O176" s="129" t="e">
        <f>VLOOKUP(M176, Sheet3!$B$2:$C$142, 2, FALSE)</f>
        <v>#N/A</v>
      </c>
      <c r="P176" s="62" t="s">
        <v>212</v>
      </c>
      <c r="Q176" s="181">
        <v>2.0000000000000001E-4</v>
      </c>
      <c r="R176" s="129">
        <f>VLOOKUP(P176, Sheet3!$B$2:$C$142, 2, FALSE)</f>
        <v>9002857</v>
      </c>
      <c r="S176" s="206" t="s">
        <v>212</v>
      </c>
      <c r="T176" s="61">
        <v>5.0000000000000001E-4</v>
      </c>
      <c r="U176" s="129">
        <f>VLOOKUP(S176, Sheet3!$B$2:$C$142, 2, FALSE)</f>
        <v>9002857</v>
      </c>
      <c r="V176" s="126"/>
      <c r="W176" s="101"/>
      <c r="X176" s="61"/>
      <c r="Y176" s="129" t="e">
        <f>VLOOKUP(W176, Sheet3!$B$2:$C$142, 2, FALSE)</f>
        <v>#N/A</v>
      </c>
      <c r="Z176" s="62" t="s">
        <v>214</v>
      </c>
      <c r="AA176" s="181">
        <v>1E-4</v>
      </c>
      <c r="AB176" s="129">
        <f>VLOOKUP(Z176, Sheet3!$B$2:$C$142, 2, FALSE)</f>
        <v>9002866</v>
      </c>
      <c r="AC176" s="206" t="s">
        <v>214</v>
      </c>
      <c r="AD176" s="61">
        <v>4.0000000000000002E-4</v>
      </c>
      <c r="AE176" s="129">
        <f>VLOOKUP(AC176, Sheet3!$B$2:$C$142, 2, FALSE)</f>
        <v>9002866</v>
      </c>
    </row>
    <row r="177" spans="2:31" x14ac:dyDescent="0.3">
      <c r="B177" s="126"/>
      <c r="C177" s="60"/>
      <c r="D177" s="61"/>
      <c r="E177" s="129" t="e">
        <f>VLOOKUP(C177, Sheet3!$B$2:$C$142, 2, FALSE)</f>
        <v>#N/A</v>
      </c>
      <c r="F177" s="62"/>
      <c r="G177" s="61"/>
      <c r="H177" s="129" t="e">
        <f>VLOOKUP(F177, Sheet3!$B$2:$C$142, 2, FALSE)</f>
        <v>#N/A</v>
      </c>
      <c r="I177" s="62" t="s">
        <v>214</v>
      </c>
      <c r="J177" s="61">
        <v>1E-4</v>
      </c>
      <c r="K177" s="129">
        <f>VLOOKUP(I177, Sheet3!$B$2:$C$142, 2, FALSE)</f>
        <v>9002866</v>
      </c>
      <c r="L177" s="126"/>
      <c r="M177" s="60"/>
      <c r="N177" s="61"/>
      <c r="O177" s="129" t="e">
        <f>VLOOKUP(M177, Sheet3!$B$2:$C$142, 2, FALSE)</f>
        <v>#N/A</v>
      </c>
      <c r="P177" s="62" t="s">
        <v>214</v>
      </c>
      <c r="Q177" s="181">
        <v>1E-4</v>
      </c>
      <c r="R177" s="129">
        <f>VLOOKUP(P177, Sheet3!$B$2:$C$142, 2, FALSE)</f>
        <v>9002866</v>
      </c>
      <c r="S177" s="206" t="s">
        <v>214</v>
      </c>
      <c r="T177" s="61">
        <v>1E-4</v>
      </c>
      <c r="U177" s="129">
        <f>VLOOKUP(S177, Sheet3!$B$2:$C$142, 2, FALSE)</f>
        <v>9002866</v>
      </c>
      <c r="V177" s="126"/>
      <c r="W177" s="101"/>
      <c r="X177" s="61"/>
      <c r="Y177" s="129" t="e">
        <f>VLOOKUP(W177, Sheet3!$B$2:$C$142, 2, FALSE)</f>
        <v>#N/A</v>
      </c>
      <c r="Z177" s="62" t="s">
        <v>218</v>
      </c>
      <c r="AA177" s="181">
        <v>1E-4</v>
      </c>
      <c r="AB177" s="129">
        <f>VLOOKUP(Z177, Sheet3!$B$2:$C$142, 2, FALSE)</f>
        <v>9002844</v>
      </c>
      <c r="AC177" s="206" t="s">
        <v>218</v>
      </c>
      <c r="AD177" s="61">
        <v>4.0000000000000002E-4</v>
      </c>
      <c r="AE177" s="129">
        <f>VLOOKUP(AC177, Sheet3!$B$2:$C$142, 2, FALSE)</f>
        <v>9002844</v>
      </c>
    </row>
    <row r="178" spans="2:31" x14ac:dyDescent="0.3">
      <c r="B178" s="126"/>
      <c r="C178" s="60"/>
      <c r="D178" s="61"/>
      <c r="E178" s="129" t="e">
        <f>VLOOKUP(C178, Sheet3!$B$2:$C$142, 2, FALSE)</f>
        <v>#N/A</v>
      </c>
      <c r="F178" s="62"/>
      <c r="G178" s="61"/>
      <c r="H178" s="129" t="e">
        <f>VLOOKUP(F178, Sheet3!$B$2:$C$142, 2, FALSE)</f>
        <v>#N/A</v>
      </c>
      <c r="I178" s="62"/>
      <c r="J178" s="61"/>
      <c r="K178" s="129" t="e">
        <f>VLOOKUP(I178, Sheet3!$B$2:$C$142, 2, FALSE)</f>
        <v>#N/A</v>
      </c>
      <c r="L178" s="126"/>
      <c r="M178" s="60"/>
      <c r="N178" s="61"/>
      <c r="O178" s="129" t="e">
        <f>VLOOKUP(M178, Sheet3!$B$2:$C$142, 2, FALSE)</f>
        <v>#N/A</v>
      </c>
      <c r="P178" s="62" t="s">
        <v>219</v>
      </c>
      <c r="Q178" s="181">
        <v>1E-4</v>
      </c>
      <c r="R178" s="129">
        <f>VLOOKUP(P178, Sheet3!$B$2:$C$142, 2, FALSE)</f>
        <v>9002844</v>
      </c>
      <c r="S178" s="206" t="s">
        <v>218</v>
      </c>
      <c r="T178" s="61">
        <v>2.0000000000000002E-5</v>
      </c>
      <c r="U178" s="129">
        <f>VLOOKUP(S178, Sheet3!$B$2:$C$142, 2, FALSE)</f>
        <v>9002844</v>
      </c>
      <c r="V178" s="126"/>
      <c r="W178" s="101"/>
      <c r="X178" s="61"/>
      <c r="Y178" s="129" t="e">
        <f>VLOOKUP(W178, Sheet3!$B$2:$C$142, 2, FALSE)</f>
        <v>#N/A</v>
      </c>
      <c r="Z178" s="62" t="s">
        <v>216</v>
      </c>
      <c r="AA178" s="181">
        <v>3.0000000000000001E-5</v>
      </c>
      <c r="AB178" s="129">
        <f>VLOOKUP(Z178, Sheet3!$B$2:$C$142, 2, FALSE)</f>
        <v>9002861</v>
      </c>
      <c r="AC178" s="206" t="s">
        <v>216</v>
      </c>
      <c r="AD178" s="61">
        <v>4.0000000000000003E-5</v>
      </c>
      <c r="AE178" s="129">
        <f>VLOOKUP(AC178, Sheet3!$B$2:$C$142, 2, FALSE)</f>
        <v>9002861</v>
      </c>
    </row>
    <row r="179" spans="2:31" x14ac:dyDescent="0.3">
      <c r="B179" s="126"/>
      <c r="C179" s="60"/>
      <c r="D179" s="61"/>
      <c r="E179" s="129" t="e">
        <f>VLOOKUP(C179, Sheet3!$B$2:$C$142, 2, FALSE)</f>
        <v>#N/A</v>
      </c>
      <c r="F179" s="62"/>
      <c r="G179" s="61"/>
      <c r="H179" s="129" t="e">
        <f>VLOOKUP(F179, Sheet3!$B$2:$C$142, 2, FALSE)</f>
        <v>#N/A</v>
      </c>
      <c r="I179" s="62"/>
      <c r="J179" s="61"/>
      <c r="K179" s="129" t="e">
        <f>VLOOKUP(I179, Sheet3!$B$2:$C$142, 2, FALSE)</f>
        <v>#N/A</v>
      </c>
      <c r="L179" s="126"/>
      <c r="M179" s="60"/>
      <c r="N179" s="61"/>
      <c r="O179" s="129" t="e">
        <f>VLOOKUP(M179, Sheet3!$B$2:$C$142, 2, FALSE)</f>
        <v>#N/A</v>
      </c>
      <c r="P179" s="62"/>
      <c r="Q179" s="181"/>
      <c r="R179" s="129" t="e">
        <f>VLOOKUP(P179, Sheet3!$B$2:$C$142, 2, FALSE)</f>
        <v>#N/A</v>
      </c>
      <c r="S179" s="206" t="s">
        <v>216</v>
      </c>
      <c r="T179" s="61">
        <v>2.0000000000000002E-5</v>
      </c>
      <c r="U179" s="129">
        <f>VLOOKUP(S179, Sheet3!$B$2:$C$142, 2, FALSE)</f>
        <v>9002861</v>
      </c>
      <c r="V179" s="126"/>
      <c r="W179" s="101"/>
      <c r="X179" s="61"/>
      <c r="Y179" s="129" t="e">
        <f>VLOOKUP(W179, Sheet3!$B$2:$C$142, 2, FALSE)</f>
        <v>#N/A</v>
      </c>
      <c r="Z179" s="62" t="s">
        <v>221</v>
      </c>
      <c r="AA179" s="181">
        <v>1.0000000000000001E-5</v>
      </c>
      <c r="AB179" s="129">
        <f>VLOOKUP(Z179, Sheet3!$B$2:$C$142, 2, FALSE)</f>
        <v>9002868</v>
      </c>
      <c r="AC179" s="206" t="s">
        <v>221</v>
      </c>
      <c r="AD179" s="61">
        <v>3.0000000000000001E-5</v>
      </c>
      <c r="AE179" s="129">
        <f>VLOOKUP(AC179, Sheet3!$B$2:$C$142, 2, FALSE)</f>
        <v>9002868</v>
      </c>
    </row>
    <row r="180" spans="2:31" x14ac:dyDescent="0.3">
      <c r="B180" s="126"/>
      <c r="C180" s="60"/>
      <c r="D180" s="61"/>
      <c r="E180" s="129" t="e">
        <f>VLOOKUP(C180, Sheet3!$B$2:$C$142, 2, FALSE)</f>
        <v>#N/A</v>
      </c>
      <c r="F180" s="62"/>
      <c r="G180" s="61"/>
      <c r="H180" s="129" t="e">
        <f>VLOOKUP(F180, Sheet3!$B$2:$C$142, 2, FALSE)</f>
        <v>#N/A</v>
      </c>
      <c r="I180" s="62"/>
      <c r="J180" s="61"/>
      <c r="K180" s="129" t="e">
        <f>VLOOKUP(I180, Sheet3!$B$2:$C$142, 2, FALSE)</f>
        <v>#N/A</v>
      </c>
      <c r="L180" s="126"/>
      <c r="M180" s="60"/>
      <c r="N180" s="61"/>
      <c r="O180" s="129" t="e">
        <f>VLOOKUP(M180, Sheet3!$B$2:$C$142, 2, FALSE)</f>
        <v>#N/A</v>
      </c>
      <c r="P180" s="62"/>
      <c r="Q180" s="181"/>
      <c r="R180" s="129" t="e">
        <f>VLOOKUP(P180, Sheet3!$B$2:$C$142, 2, FALSE)</f>
        <v>#N/A</v>
      </c>
      <c r="S180" s="206"/>
      <c r="T180" s="61"/>
      <c r="U180" s="129" t="e">
        <f>VLOOKUP(S180, Sheet3!$B$2:$C$142, 2, FALSE)</f>
        <v>#N/A</v>
      </c>
      <c r="V180" s="126"/>
      <c r="W180" s="101"/>
      <c r="X180" s="61"/>
      <c r="Y180" s="129" t="e">
        <f>VLOOKUP(W180, Sheet3!$B$2:$C$142, 2, FALSE)</f>
        <v>#N/A</v>
      </c>
      <c r="Z180" s="62"/>
      <c r="AA180" s="181"/>
      <c r="AB180" s="129" t="e">
        <f>VLOOKUP(Z180, Sheet3!$B$2:$C$142, 2, FALSE)</f>
        <v>#N/A</v>
      </c>
      <c r="AC180" s="206" t="s">
        <v>223</v>
      </c>
      <c r="AD180" s="61">
        <v>1.0000000000000001E-5</v>
      </c>
      <c r="AE180" s="129">
        <f>VLOOKUP(AC180, Sheet3!$B$2:$C$142, 2, FALSE)</f>
        <v>9002850</v>
      </c>
    </row>
    <row r="181" spans="2:31" x14ac:dyDescent="0.3">
      <c r="B181" s="126"/>
      <c r="C181" s="60"/>
      <c r="D181" s="61"/>
      <c r="E181" s="129" t="e">
        <f>VLOOKUP(C181, Sheet3!$B$2:$C$142, 2, FALSE)</f>
        <v>#N/A</v>
      </c>
      <c r="F181" s="62"/>
      <c r="G181" s="61"/>
      <c r="H181" s="129" t="e">
        <f>VLOOKUP(F181, Sheet3!$B$2:$C$142, 2, FALSE)</f>
        <v>#N/A</v>
      </c>
      <c r="I181" s="62"/>
      <c r="J181" s="61"/>
      <c r="K181" s="129" t="e">
        <f>VLOOKUP(I181, Sheet3!$B$2:$C$142, 2, FALSE)</f>
        <v>#N/A</v>
      </c>
      <c r="L181" s="126"/>
      <c r="M181" s="60"/>
      <c r="N181" s="61"/>
      <c r="O181" s="129" t="e">
        <f>VLOOKUP(M181, Sheet3!$B$2:$C$142, 2, FALSE)</f>
        <v>#N/A</v>
      </c>
      <c r="P181" s="62"/>
      <c r="Q181" s="181"/>
      <c r="R181" s="129" t="e">
        <f>VLOOKUP(P181, Sheet3!$B$2:$C$142, 2, FALSE)</f>
        <v>#N/A</v>
      </c>
      <c r="S181" s="206"/>
      <c r="T181" s="61"/>
      <c r="U181" s="129" t="e">
        <f>VLOOKUP(S181, Sheet3!$B$2:$C$142, 2, FALSE)</f>
        <v>#N/A</v>
      </c>
      <c r="V181" s="126"/>
      <c r="W181" s="101"/>
      <c r="X181" s="61"/>
      <c r="Y181" s="129" t="e">
        <f>VLOOKUP(W181, Sheet3!$B$2:$C$142, 2, FALSE)</f>
        <v>#N/A</v>
      </c>
      <c r="Z181" s="62"/>
      <c r="AA181" s="181"/>
      <c r="AB181" s="129" t="e">
        <f>VLOOKUP(Z181, Sheet3!$B$2:$C$142, 2, FALSE)</f>
        <v>#N/A</v>
      </c>
      <c r="AC181" s="206"/>
      <c r="AD181" s="61"/>
      <c r="AE181" s="129" t="e">
        <f>VLOOKUP(AC181, Sheet3!$B$2:$C$142, 2, FALSE)</f>
        <v>#N/A</v>
      </c>
    </row>
    <row r="182" spans="2:31" x14ac:dyDescent="0.3">
      <c r="B182" s="126"/>
      <c r="C182" s="60"/>
      <c r="D182" s="61"/>
      <c r="E182" s="129" t="e">
        <f>VLOOKUP(C182, Sheet3!$B$2:$C$142, 2, FALSE)</f>
        <v>#N/A</v>
      </c>
      <c r="F182" s="62" t="s">
        <v>224</v>
      </c>
      <c r="G182" s="61">
        <v>2.0000000000000001E-4</v>
      </c>
      <c r="H182" s="129">
        <f>VLOOKUP(F182, Sheet3!$B$2:$C$142, 2, FALSE)</f>
        <v>9002970</v>
      </c>
      <c r="I182" s="62" t="s">
        <v>224</v>
      </c>
      <c r="J182" s="61">
        <v>4.0000000000000002E-4</v>
      </c>
      <c r="K182" s="129">
        <f>VLOOKUP(I182, Sheet3!$B$2:$C$142, 2, FALSE)</f>
        <v>9002970</v>
      </c>
      <c r="L182" s="126"/>
      <c r="M182" s="60"/>
      <c r="N182" s="61"/>
      <c r="O182" s="129" t="e">
        <f>VLOOKUP(M182, Sheet3!$B$2:$C$142, 2, FALSE)</f>
        <v>#N/A</v>
      </c>
      <c r="P182" s="62" t="s">
        <v>224</v>
      </c>
      <c r="Q182" s="181">
        <v>2.0000000000000001E-4</v>
      </c>
      <c r="R182" s="129">
        <f>VLOOKUP(P182, Sheet3!$B$2:$C$142, 2, FALSE)</f>
        <v>9002970</v>
      </c>
      <c r="S182" s="206" t="s">
        <v>224</v>
      </c>
      <c r="T182" s="61">
        <v>5.9999999999999995E-4</v>
      </c>
      <c r="U182" s="129">
        <f>VLOOKUP(S182, Sheet3!$B$2:$C$142, 2, FALSE)</f>
        <v>9002970</v>
      </c>
      <c r="V182" s="126"/>
      <c r="W182" s="101"/>
      <c r="X182" s="61"/>
      <c r="Y182" s="129" t="e">
        <f>VLOOKUP(W182, Sheet3!$B$2:$C$142, 2, FALSE)</f>
        <v>#N/A</v>
      </c>
      <c r="Z182" s="62" t="s">
        <v>242</v>
      </c>
      <c r="AA182" s="181">
        <v>1E-4</v>
      </c>
      <c r="AB182" s="129">
        <f>VLOOKUP(Z182, Sheet3!$B$2:$C$142, 2, FALSE)</f>
        <v>9002971</v>
      </c>
      <c r="AC182" s="206" t="s">
        <v>224</v>
      </c>
      <c r="AD182" s="61">
        <v>2.0000000000000001E-4</v>
      </c>
      <c r="AE182" s="129">
        <f>VLOOKUP(AC182, Sheet3!$B$2:$C$142, 2, FALSE)</f>
        <v>9002970</v>
      </c>
    </row>
    <row r="183" spans="2:31" x14ac:dyDescent="0.3">
      <c r="B183" s="126"/>
      <c r="C183" s="60"/>
      <c r="D183" s="61"/>
      <c r="E183" s="129" t="e">
        <f>VLOOKUP(C183, Sheet3!$B$2:$C$142, 2, FALSE)</f>
        <v>#N/A</v>
      </c>
      <c r="F183" s="62"/>
      <c r="G183" s="61"/>
      <c r="H183" s="129" t="e">
        <f>VLOOKUP(F183, Sheet3!$B$2:$C$142, 2, FALSE)</f>
        <v>#N/A</v>
      </c>
      <c r="I183" s="62" t="s">
        <v>225</v>
      </c>
      <c r="J183" s="61">
        <v>4.0000000000000002E-4</v>
      </c>
      <c r="K183" s="129">
        <f>VLOOKUP(I183, Sheet3!$B$2:$C$142, 2, FALSE)</f>
        <v>9002961</v>
      </c>
      <c r="L183" s="126"/>
      <c r="M183" s="60"/>
      <c r="N183" s="61"/>
      <c r="O183" s="129" t="e">
        <f>VLOOKUP(M183, Sheet3!$B$2:$C$142, 2, FALSE)</f>
        <v>#N/A</v>
      </c>
      <c r="P183" s="62" t="s">
        <v>225</v>
      </c>
      <c r="Q183" s="181">
        <v>2.0000000000000001E-4</v>
      </c>
      <c r="R183" s="129">
        <f>VLOOKUP(P183, Sheet3!$B$2:$C$142, 2, FALSE)</f>
        <v>9002961</v>
      </c>
      <c r="S183" s="206" t="s">
        <v>225</v>
      </c>
      <c r="T183" s="61">
        <v>5.9999999999999995E-4</v>
      </c>
      <c r="U183" s="129">
        <f>VLOOKUP(S183, Sheet3!$B$2:$C$142, 2, FALSE)</f>
        <v>9002961</v>
      </c>
      <c r="V183" s="126"/>
      <c r="W183" s="101"/>
      <c r="X183" s="61"/>
      <c r="Y183" s="129" t="e">
        <f>VLOOKUP(W183, Sheet3!$B$2:$C$142, 2, FALSE)</f>
        <v>#N/A</v>
      </c>
      <c r="Z183" s="62" t="s">
        <v>243</v>
      </c>
      <c r="AA183" s="181">
        <v>1E-4</v>
      </c>
      <c r="AB183" s="129">
        <f>VLOOKUP(Z183, Sheet3!$B$2:$C$142, 2, FALSE)</f>
        <v>9002962</v>
      </c>
      <c r="AC183" s="206" t="s">
        <v>225</v>
      </c>
      <c r="AD183" s="61">
        <v>2.0000000000000001E-4</v>
      </c>
      <c r="AE183" s="129">
        <f>VLOOKUP(AC183, Sheet3!$B$2:$C$142, 2, FALSE)</f>
        <v>9002961</v>
      </c>
    </row>
    <row r="184" spans="2:31" x14ac:dyDescent="0.3">
      <c r="B184" s="126"/>
      <c r="C184" s="60"/>
      <c r="D184" s="61"/>
      <c r="E184" s="129" t="e">
        <f>VLOOKUP(C184, Sheet3!$B$2:$C$142, 2, FALSE)</f>
        <v>#N/A</v>
      </c>
      <c r="F184" s="62"/>
      <c r="G184" s="61"/>
      <c r="H184" s="129" t="e">
        <f>VLOOKUP(F184, Sheet3!$B$2:$C$142, 2, FALSE)</f>
        <v>#N/A</v>
      </c>
      <c r="I184" s="62" t="s">
        <v>226</v>
      </c>
      <c r="J184" s="61">
        <v>4.0000000000000002E-4</v>
      </c>
      <c r="K184" s="129">
        <f>VLOOKUP(I184, Sheet3!$B$2:$C$142, 2, FALSE)</f>
        <v>9002965</v>
      </c>
      <c r="L184" s="126"/>
      <c r="M184" s="60"/>
      <c r="N184" s="61"/>
      <c r="O184" s="129" t="e">
        <f>VLOOKUP(M184, Sheet3!$B$2:$C$142, 2, FALSE)</f>
        <v>#N/A</v>
      </c>
      <c r="P184" s="62" t="s">
        <v>226</v>
      </c>
      <c r="Q184" s="181">
        <v>4.0000000000000002E-4</v>
      </c>
      <c r="R184" s="129">
        <f>VLOOKUP(P184, Sheet3!$B$2:$C$142, 2, FALSE)</f>
        <v>9002965</v>
      </c>
      <c r="S184" s="206" t="s">
        <v>226</v>
      </c>
      <c r="T184" s="61">
        <v>4.0000000000000002E-4</v>
      </c>
      <c r="U184" s="129">
        <f>VLOOKUP(S184, Sheet3!$B$2:$C$142, 2, FALSE)</f>
        <v>9002965</v>
      </c>
      <c r="V184" s="126"/>
      <c r="W184" s="101"/>
      <c r="X184" s="61"/>
      <c r="Y184" s="129" t="e">
        <f>VLOOKUP(W184, Sheet3!$B$2:$C$142, 2, FALSE)</f>
        <v>#N/A</v>
      </c>
      <c r="Z184" s="62" t="s">
        <v>244</v>
      </c>
      <c r="AA184" s="181">
        <v>1E-4</v>
      </c>
      <c r="AB184" s="129">
        <f>VLOOKUP(Z184, Sheet3!$B$2:$C$142, 2, FALSE)</f>
        <v>9002967</v>
      </c>
      <c r="AC184" s="206" t="s">
        <v>227</v>
      </c>
      <c r="AD184" s="61">
        <v>2.0000000000000001E-4</v>
      </c>
      <c r="AE184" s="129">
        <f>VLOOKUP(AC184, Sheet3!$B$2:$C$142, 2, FALSE)</f>
        <v>9002966</v>
      </c>
    </row>
    <row r="185" spans="2:31" x14ac:dyDescent="0.3">
      <c r="B185" s="126"/>
      <c r="C185" s="60"/>
      <c r="D185" s="61"/>
      <c r="E185" s="129" t="e">
        <f>VLOOKUP(C185, Sheet3!$B$2:$C$142, 2, FALSE)</f>
        <v>#N/A</v>
      </c>
      <c r="F185" s="62"/>
      <c r="G185" s="61"/>
      <c r="H185" s="129" t="e">
        <f>VLOOKUP(F185, Sheet3!$B$2:$C$142, 2, FALSE)</f>
        <v>#N/A</v>
      </c>
      <c r="I185" s="62"/>
      <c r="J185" s="61"/>
      <c r="K185" s="129" t="e">
        <f>VLOOKUP(I185, Sheet3!$B$2:$C$142, 2, FALSE)</f>
        <v>#N/A</v>
      </c>
      <c r="L185" s="126"/>
      <c r="M185" s="60"/>
      <c r="N185" s="61"/>
      <c r="O185" s="129" t="e">
        <f>VLOOKUP(M185, Sheet3!$B$2:$C$142, 2, FALSE)</f>
        <v>#N/A</v>
      </c>
      <c r="P185" s="62"/>
      <c r="Q185" s="181"/>
      <c r="R185" s="129" t="e">
        <f>VLOOKUP(P185, Sheet3!$B$2:$C$142, 2, FALSE)</f>
        <v>#N/A</v>
      </c>
      <c r="S185" s="206" t="s">
        <v>143</v>
      </c>
      <c r="T185" s="61">
        <v>2.9999999999999997E-4</v>
      </c>
      <c r="U185" s="129">
        <f>VLOOKUP(S185, Sheet3!$B$2:$C$142, 2, FALSE)</f>
        <v>9002960</v>
      </c>
      <c r="V185" s="126"/>
      <c r="W185" s="101"/>
      <c r="X185" s="61"/>
      <c r="Y185" s="129" t="e">
        <f>VLOOKUP(W185, Sheet3!$B$2:$C$142, 2, FALSE)</f>
        <v>#N/A</v>
      </c>
      <c r="Z185" s="62" t="s">
        <v>245</v>
      </c>
      <c r="AA185" s="181">
        <v>5.0000000000000002E-5</v>
      </c>
      <c r="AB185" s="129">
        <f>VLOOKUP(Z185, Sheet3!$B$2:$C$142, 2, FALSE)</f>
        <v>9002972</v>
      </c>
      <c r="AC185" s="206" t="s">
        <v>239</v>
      </c>
      <c r="AD185" s="61">
        <v>5.0000000000000002E-5</v>
      </c>
      <c r="AE185" s="129">
        <f>VLOOKUP(AC185, Sheet3!$B$2:$C$142, 2, FALSE)</f>
        <v>9002973</v>
      </c>
    </row>
    <row r="186" spans="2:31" x14ac:dyDescent="0.3">
      <c r="B186" s="126"/>
      <c r="C186" s="60"/>
      <c r="D186" s="61"/>
      <c r="E186" s="129" t="e">
        <f>VLOOKUP(C186, Sheet3!$B$2:$C$142, 2, FALSE)</f>
        <v>#N/A</v>
      </c>
      <c r="F186" s="62"/>
      <c r="G186" s="61"/>
      <c r="H186" s="129" t="e">
        <f>VLOOKUP(F186, Sheet3!$B$2:$C$142, 2, FALSE)</f>
        <v>#N/A</v>
      </c>
      <c r="I186" s="62"/>
      <c r="J186" s="61"/>
      <c r="K186" s="129" t="e">
        <f>VLOOKUP(I186, Sheet3!$B$2:$C$142, 2, FALSE)</f>
        <v>#N/A</v>
      </c>
      <c r="L186" s="126"/>
      <c r="M186" s="60"/>
      <c r="N186" s="61"/>
      <c r="O186" s="129" t="e">
        <f>VLOOKUP(M186, Sheet3!$B$2:$C$142, 2, FALSE)</f>
        <v>#N/A</v>
      </c>
      <c r="P186" s="62"/>
      <c r="Q186" s="181"/>
      <c r="R186" s="129" t="e">
        <f>VLOOKUP(P186, Sheet3!$B$2:$C$142, 2, FALSE)</f>
        <v>#N/A</v>
      </c>
      <c r="S186" s="206"/>
      <c r="T186" s="61"/>
      <c r="U186" s="129" t="e">
        <f>VLOOKUP(S186, Sheet3!$B$2:$C$142, 2, FALSE)</f>
        <v>#N/A</v>
      </c>
      <c r="V186" s="126"/>
      <c r="W186" s="101"/>
      <c r="X186" s="61"/>
      <c r="Y186" s="129" t="e">
        <f>VLOOKUP(W186, Sheet3!$B$2:$C$142, 2, FALSE)</f>
        <v>#N/A</v>
      </c>
      <c r="Z186" s="62" t="s">
        <v>246</v>
      </c>
      <c r="AA186" s="181">
        <v>5.0000000000000002E-5</v>
      </c>
      <c r="AB186" s="129">
        <f>VLOOKUP(Z186, Sheet3!$B$2:$C$142, 2, FALSE)</f>
        <v>9002963</v>
      </c>
      <c r="AC186" s="206" t="s">
        <v>240</v>
      </c>
      <c r="AD186" s="61">
        <v>5.0000000000000002E-5</v>
      </c>
      <c r="AE186" s="129">
        <f>VLOOKUP(AC186, Sheet3!$B$2:$C$142, 2, FALSE)</f>
        <v>9002964</v>
      </c>
    </row>
    <row r="187" spans="2:31" x14ac:dyDescent="0.3">
      <c r="B187" s="126"/>
      <c r="C187" s="60"/>
      <c r="D187" s="61"/>
      <c r="E187" s="129" t="e">
        <f>VLOOKUP(C187, Sheet3!$B$2:$C$142, 2, FALSE)</f>
        <v>#N/A</v>
      </c>
      <c r="F187" s="62"/>
      <c r="G187" s="61"/>
      <c r="H187" s="129" t="e">
        <f>VLOOKUP(F187, Sheet3!$B$2:$C$142, 2, FALSE)</f>
        <v>#N/A</v>
      </c>
      <c r="I187" s="62"/>
      <c r="J187" s="61"/>
      <c r="K187" s="129" t="e">
        <f>VLOOKUP(I187, Sheet3!$B$2:$C$142, 2, FALSE)</f>
        <v>#N/A</v>
      </c>
      <c r="L187" s="126"/>
      <c r="M187" s="60"/>
      <c r="N187" s="61"/>
      <c r="O187" s="129" t="e">
        <f>VLOOKUP(M187, Sheet3!$B$2:$C$142, 2, FALSE)</f>
        <v>#N/A</v>
      </c>
      <c r="P187" s="62"/>
      <c r="Q187" s="181"/>
      <c r="R187" s="129" t="e">
        <f>VLOOKUP(P187, Sheet3!$B$2:$C$142, 2, FALSE)</f>
        <v>#N/A</v>
      </c>
      <c r="S187" s="206"/>
      <c r="T187" s="61"/>
      <c r="U187" s="129" t="e">
        <f>VLOOKUP(S187, Sheet3!$B$2:$C$142, 2, FALSE)</f>
        <v>#N/A</v>
      </c>
      <c r="V187" s="126"/>
      <c r="W187" s="101"/>
      <c r="X187" s="61"/>
      <c r="Y187" s="129" t="e">
        <f>VLOOKUP(W187, Sheet3!$B$2:$C$142, 2, FALSE)</f>
        <v>#N/A</v>
      </c>
      <c r="Z187" s="62" t="s">
        <v>247</v>
      </c>
      <c r="AA187" s="181">
        <v>5.0000000000000002E-5</v>
      </c>
      <c r="AB187" s="129">
        <f>VLOOKUP(Z187, Sheet3!$B$2:$C$142, 2, FALSE)</f>
        <v>9002968</v>
      </c>
      <c r="AC187" s="206" t="s">
        <v>241</v>
      </c>
      <c r="AD187" s="61">
        <v>5.0000000000000002E-5</v>
      </c>
      <c r="AE187" s="129">
        <f>VLOOKUP(AC187, Sheet3!$B$2:$C$142, 2, FALSE)</f>
        <v>9002969</v>
      </c>
    </row>
    <row r="188" spans="2:31" x14ac:dyDescent="0.3">
      <c r="B188" s="126"/>
      <c r="C188" s="60"/>
      <c r="D188" s="61"/>
      <c r="E188" s="129" t="e">
        <f>VLOOKUP(C188, Sheet3!$B$2:$C$142, 2, FALSE)</f>
        <v>#N/A</v>
      </c>
      <c r="F188" s="62" t="s">
        <v>123</v>
      </c>
      <c r="G188" s="61">
        <v>2.0000000000000001E-4</v>
      </c>
      <c r="H188" s="129">
        <f>VLOOKUP(F188, Sheet3!$B$2:$C$142, 2, FALSE)</f>
        <v>9002950</v>
      </c>
      <c r="I188" s="62" t="s">
        <v>123</v>
      </c>
      <c r="J188" s="61">
        <v>2.0000000000000001E-4</v>
      </c>
      <c r="K188" s="129">
        <f>VLOOKUP(I188, Sheet3!$B$2:$C$142, 2, FALSE)</f>
        <v>9002950</v>
      </c>
      <c r="L188" s="126"/>
      <c r="M188" s="60"/>
      <c r="N188" s="61"/>
      <c r="O188" s="129" t="e">
        <f>VLOOKUP(M188, Sheet3!$B$2:$C$142, 2, FALSE)</f>
        <v>#N/A</v>
      </c>
      <c r="P188" s="62"/>
      <c r="Q188" s="181"/>
      <c r="R188" s="129" t="e">
        <f>VLOOKUP(P188, Sheet3!$B$2:$C$142, 2, FALSE)</f>
        <v>#N/A</v>
      </c>
      <c r="S188" s="206" t="s">
        <v>123</v>
      </c>
      <c r="T188" s="61">
        <v>2.0000000000000001E-4</v>
      </c>
      <c r="U188" s="129">
        <f>VLOOKUP(S188, Sheet3!$B$2:$C$142, 2, FALSE)</f>
        <v>9002950</v>
      </c>
      <c r="V188" s="126"/>
      <c r="W188" s="101"/>
      <c r="X188" s="61"/>
      <c r="Y188" s="129" t="e">
        <f>VLOOKUP(W188, Sheet3!$B$2:$C$142, 2, FALSE)</f>
        <v>#N/A</v>
      </c>
      <c r="Z188" s="62"/>
      <c r="AA188" s="181"/>
      <c r="AB188" s="129" t="e">
        <f>VLOOKUP(Z188, Sheet3!$B$2:$C$142, 2, FALSE)</f>
        <v>#N/A</v>
      </c>
      <c r="AC188" s="206" t="s">
        <v>144</v>
      </c>
      <c r="AD188" s="61">
        <v>5.0000000000000002E-5</v>
      </c>
      <c r="AE188" s="129">
        <f>VLOOKUP(AC188, Sheet3!$B$2:$C$142, 2, FALSE)</f>
        <v>9002977</v>
      </c>
    </row>
    <row r="189" spans="2:31" x14ac:dyDescent="0.3">
      <c r="B189" s="126"/>
      <c r="C189" s="60"/>
      <c r="D189" s="61"/>
      <c r="E189" s="129" t="e">
        <f>VLOOKUP(C189, Sheet3!$B$2:$C$142, 2, FALSE)</f>
        <v>#N/A</v>
      </c>
      <c r="F189" s="62"/>
      <c r="G189" s="61"/>
      <c r="H189" s="129" t="e">
        <f>VLOOKUP(F189, Sheet3!$B$2:$C$142, 2, FALSE)</f>
        <v>#N/A</v>
      </c>
      <c r="I189" s="62"/>
      <c r="J189" s="61"/>
      <c r="K189" s="129" t="e">
        <f>VLOOKUP(I189, Sheet3!$B$2:$C$142, 2, FALSE)</f>
        <v>#N/A</v>
      </c>
      <c r="L189" s="126"/>
      <c r="M189" s="60"/>
      <c r="N189" s="61"/>
      <c r="O189" s="129" t="e">
        <f>VLOOKUP(M189, Sheet3!$B$2:$C$142, 2, FALSE)</f>
        <v>#N/A</v>
      </c>
      <c r="P189" s="62"/>
      <c r="Q189" s="181"/>
      <c r="R189" s="129" t="e">
        <f>VLOOKUP(P189, Sheet3!$B$2:$C$142, 2, FALSE)</f>
        <v>#N/A</v>
      </c>
      <c r="S189" s="206"/>
      <c r="T189" s="61"/>
      <c r="U189" s="129" t="e">
        <f>VLOOKUP(S189, Sheet3!$B$2:$C$142, 2, FALSE)</f>
        <v>#N/A</v>
      </c>
      <c r="V189" s="126"/>
      <c r="W189" s="101"/>
      <c r="X189" s="61"/>
      <c r="Y189" s="129" t="e">
        <f>VLOOKUP(W189, Sheet3!$B$2:$C$142, 2, FALSE)</f>
        <v>#N/A</v>
      </c>
      <c r="Z189" s="62"/>
      <c r="AA189" s="181"/>
      <c r="AB189" s="129" t="e">
        <f>VLOOKUP(Z189, Sheet3!$B$2:$C$142, 2, FALSE)</f>
        <v>#N/A</v>
      </c>
      <c r="AC189" s="206" t="s">
        <v>145</v>
      </c>
      <c r="AD189" s="61">
        <v>8.0000000000000007E-5</v>
      </c>
      <c r="AE189" s="129">
        <f>VLOOKUP(AC189, Sheet3!$B$2:$C$142, 2, FALSE)</f>
        <v>9002978</v>
      </c>
    </row>
    <row r="190" spans="2:31" x14ac:dyDescent="0.3">
      <c r="B190" s="126"/>
      <c r="C190" s="60"/>
      <c r="D190" s="61"/>
      <c r="E190" s="129" t="e">
        <f>VLOOKUP(C190, Sheet3!$B$2:$C$142, 2, FALSE)</f>
        <v>#N/A</v>
      </c>
      <c r="F190" s="62"/>
      <c r="G190" s="61"/>
      <c r="H190" s="129" t="e">
        <f>VLOOKUP(F190, Sheet3!$B$2:$C$142, 2, FALSE)</f>
        <v>#N/A</v>
      </c>
      <c r="I190" s="62" t="s">
        <v>124</v>
      </c>
      <c r="J190" s="61">
        <v>4.0000000000000002E-4</v>
      </c>
      <c r="K190" s="129">
        <f>VLOOKUP(I190, Sheet3!$B$2:$C$142, 2, FALSE)</f>
        <v>9002952</v>
      </c>
      <c r="L190" s="126"/>
      <c r="M190" s="60"/>
      <c r="N190" s="61"/>
      <c r="O190" s="129" t="e">
        <f>VLOOKUP(M190, Sheet3!$B$2:$C$142, 2, FALSE)</f>
        <v>#N/A</v>
      </c>
      <c r="P190" s="62" t="s">
        <v>124</v>
      </c>
      <c r="Q190" s="181">
        <v>4.0000000000000002E-4</v>
      </c>
      <c r="R190" s="129">
        <f>VLOOKUP(P190, Sheet3!$B$2:$C$142, 2, FALSE)</f>
        <v>9002952</v>
      </c>
      <c r="S190" s="206" t="s">
        <v>124</v>
      </c>
      <c r="T190" s="61">
        <v>4.0000000000000002E-4</v>
      </c>
      <c r="U190" s="129">
        <f>VLOOKUP(S190, Sheet3!$B$2:$C$142, 2, FALSE)</f>
        <v>9002952</v>
      </c>
      <c r="V190" s="126"/>
      <c r="W190" s="101"/>
      <c r="X190" s="61"/>
      <c r="Y190" s="129" t="e">
        <f>VLOOKUP(W190, Sheet3!$B$2:$C$142, 2, FALSE)</f>
        <v>#N/A</v>
      </c>
      <c r="Z190" s="62" t="s">
        <v>124</v>
      </c>
      <c r="AA190" s="181">
        <v>4.0000000000000002E-4</v>
      </c>
      <c r="AB190" s="129">
        <f>VLOOKUP(Z190, Sheet3!$B$2:$C$142, 2, FALSE)</f>
        <v>9002952</v>
      </c>
      <c r="AC190" s="206" t="s">
        <v>124</v>
      </c>
      <c r="AD190" s="61">
        <v>4.0000000000000002E-4</v>
      </c>
      <c r="AE190" s="129">
        <f>VLOOKUP(AC190, Sheet3!$B$2:$C$142, 2, FALSE)</f>
        <v>9002952</v>
      </c>
    </row>
    <row r="191" spans="2:31" x14ac:dyDescent="0.3">
      <c r="B191" s="126"/>
      <c r="C191" s="60"/>
      <c r="D191" s="61"/>
      <c r="E191" s="129" t="e">
        <f>VLOOKUP(C191, Sheet3!$B$2:$C$142, 2, FALSE)</f>
        <v>#N/A</v>
      </c>
      <c r="F191" s="62"/>
      <c r="G191" s="61"/>
      <c r="H191" s="129" t="e">
        <f>VLOOKUP(F191, Sheet3!$B$2:$C$142, 2, FALSE)</f>
        <v>#N/A</v>
      </c>
      <c r="I191" s="62"/>
      <c r="J191" s="61"/>
      <c r="K191" s="129" t="e">
        <f>VLOOKUP(I191, Sheet3!$B$2:$C$142, 2, FALSE)</f>
        <v>#N/A</v>
      </c>
      <c r="L191" s="126"/>
      <c r="M191" s="60"/>
      <c r="N191" s="61"/>
      <c r="O191" s="129" t="e">
        <f>VLOOKUP(M191, Sheet3!$B$2:$C$142, 2, FALSE)</f>
        <v>#N/A</v>
      </c>
      <c r="P191" s="62" t="s">
        <v>136</v>
      </c>
      <c r="Q191" s="181">
        <v>2.0000000000000001E-4</v>
      </c>
      <c r="R191" s="129">
        <f>VLOOKUP(P191, Sheet3!$B$2:$C$142, 2, FALSE)</f>
        <v>9002948</v>
      </c>
      <c r="S191" s="206"/>
      <c r="T191" s="61"/>
      <c r="U191" s="129" t="e">
        <f>VLOOKUP(S191, Sheet3!$B$2:$C$142, 2, FALSE)</f>
        <v>#N/A</v>
      </c>
      <c r="V191" s="126"/>
      <c r="W191" s="101"/>
      <c r="X191" s="61"/>
      <c r="Y191" s="129" t="e">
        <f>VLOOKUP(W191, Sheet3!$B$2:$C$142, 2, FALSE)</f>
        <v>#N/A</v>
      </c>
      <c r="Z191" s="62" t="s">
        <v>136</v>
      </c>
      <c r="AA191" s="181">
        <v>2.9999999999999997E-4</v>
      </c>
      <c r="AB191" s="129">
        <f>VLOOKUP(Z191, Sheet3!$B$2:$C$142, 2, FALSE)</f>
        <v>9002948</v>
      </c>
      <c r="AC191" s="206" t="s">
        <v>136</v>
      </c>
      <c r="AD191" s="61">
        <v>4.0000000000000002E-4</v>
      </c>
      <c r="AE191" s="129">
        <f>VLOOKUP(AC191, Sheet3!$B$2:$C$142, 2, FALSE)</f>
        <v>9002948</v>
      </c>
    </row>
    <row r="192" spans="2:31" x14ac:dyDescent="0.3">
      <c r="B192" s="126"/>
      <c r="C192" s="60"/>
      <c r="D192" s="61"/>
      <c r="E192" s="129" t="e">
        <f>VLOOKUP(C192, Sheet3!$B$2:$C$142, 2, FALSE)</f>
        <v>#N/A</v>
      </c>
      <c r="F192" s="62"/>
      <c r="G192" s="61"/>
      <c r="H192" s="129" t="e">
        <f>VLOOKUP(F192, Sheet3!$B$2:$C$142, 2, FALSE)</f>
        <v>#N/A</v>
      </c>
      <c r="I192" s="62"/>
      <c r="J192" s="61"/>
      <c r="K192" s="129" t="e">
        <f>VLOOKUP(I192, Sheet3!$B$2:$C$142, 2, FALSE)</f>
        <v>#N/A</v>
      </c>
      <c r="L192" s="126"/>
      <c r="M192" s="60"/>
      <c r="N192" s="61"/>
      <c r="O192" s="129" t="e">
        <f>VLOOKUP(M192, Sheet3!$B$2:$C$142, 2, FALSE)</f>
        <v>#N/A</v>
      </c>
      <c r="P192" s="62"/>
      <c r="Q192" s="181"/>
      <c r="R192" s="129" t="e">
        <f>VLOOKUP(P192, Sheet3!$B$2:$C$142, 2, FALSE)</f>
        <v>#N/A</v>
      </c>
      <c r="S192" s="206" t="s">
        <v>135</v>
      </c>
      <c r="T192" s="61">
        <v>1.4999999999999999E-4</v>
      </c>
      <c r="U192" s="129">
        <f>VLOOKUP(S192, Sheet3!$B$2:$C$142, 2, FALSE)</f>
        <v>9002954</v>
      </c>
      <c r="V192" s="126"/>
      <c r="W192" s="101"/>
      <c r="X192" s="61"/>
      <c r="Y192" s="129" t="e">
        <f>VLOOKUP(W192, Sheet3!$B$2:$C$142, 2, FALSE)</f>
        <v>#N/A</v>
      </c>
      <c r="Z192" s="62" t="s">
        <v>135</v>
      </c>
      <c r="AA192" s="181">
        <v>1.0000000000000001E-5</v>
      </c>
      <c r="AB192" s="129">
        <f>VLOOKUP(Z192, Sheet3!$B$2:$C$142, 2, FALSE)</f>
        <v>9002954</v>
      </c>
      <c r="AC192" s="206" t="s">
        <v>135</v>
      </c>
      <c r="AD192" s="61">
        <v>2.0000000000000001E-4</v>
      </c>
      <c r="AE192" s="129">
        <f>VLOOKUP(AC192, Sheet3!$B$2:$C$142, 2, FALSE)</f>
        <v>9002954</v>
      </c>
    </row>
    <row r="193" spans="2:31" x14ac:dyDescent="0.3">
      <c r="B193" s="126"/>
      <c r="C193" s="60"/>
      <c r="D193" s="61"/>
      <c r="E193" s="129" t="e">
        <f>VLOOKUP(C193, Sheet3!$B$2:$C$142, 2, FALSE)</f>
        <v>#N/A</v>
      </c>
      <c r="F193" s="62"/>
      <c r="G193" s="61"/>
      <c r="H193" s="129" t="e">
        <f>VLOOKUP(F193, Sheet3!$B$2:$C$142, 2, FALSE)</f>
        <v>#N/A</v>
      </c>
      <c r="I193" s="62"/>
      <c r="J193" s="61"/>
      <c r="K193" s="129" t="e">
        <f>VLOOKUP(I193, Sheet3!$B$2:$C$142, 2, FALSE)</f>
        <v>#N/A</v>
      </c>
      <c r="L193" s="126"/>
      <c r="M193" s="60"/>
      <c r="N193" s="61"/>
      <c r="O193" s="129" t="e">
        <f>VLOOKUP(M193, Sheet3!$B$2:$C$142, 2, FALSE)</f>
        <v>#N/A</v>
      </c>
      <c r="P193" s="62"/>
      <c r="Q193" s="181"/>
      <c r="R193" s="129" t="e">
        <f>VLOOKUP(P193, Sheet3!$B$2:$C$142, 2, FALSE)</f>
        <v>#N/A</v>
      </c>
      <c r="S193" s="206"/>
      <c r="T193" s="61"/>
      <c r="U193" s="129" t="e">
        <f>VLOOKUP(S193, Sheet3!$B$2:$C$142, 2, FALSE)</f>
        <v>#N/A</v>
      </c>
      <c r="V193" s="126"/>
      <c r="W193" s="101"/>
      <c r="X193" s="61"/>
      <c r="Y193" s="129" t="e">
        <f>VLOOKUP(W193, Sheet3!$B$2:$C$142, 2, FALSE)</f>
        <v>#N/A</v>
      </c>
      <c r="Z193" s="62"/>
      <c r="AA193" s="181"/>
      <c r="AB193" s="129" t="e">
        <f>VLOOKUP(Z193, Sheet3!$B$2:$C$142, 2, FALSE)</f>
        <v>#N/A</v>
      </c>
      <c r="AC193" s="206" t="s">
        <v>204</v>
      </c>
      <c r="AD193" s="61">
        <v>1.0000000000000001E-5</v>
      </c>
      <c r="AE193" s="129">
        <f>VLOOKUP(AC193, Sheet3!$B$2:$C$142, 2, FALSE)</f>
        <v>9002946</v>
      </c>
    </row>
    <row r="194" spans="2:31" ht="12.75" thickBot="1" x14ac:dyDescent="0.35">
      <c r="B194" s="127"/>
      <c r="C194" s="54"/>
      <c r="D194" s="55"/>
      <c r="E194" s="182"/>
      <c r="F194" s="56"/>
      <c r="G194" s="55"/>
      <c r="H194" s="182"/>
      <c r="I194" s="56"/>
      <c r="J194" s="55"/>
      <c r="K194" s="191"/>
      <c r="L194" s="127"/>
      <c r="M194" s="54"/>
      <c r="N194" s="55"/>
      <c r="O194" s="129" t="e">
        <f>VLOOKUP(M194, Sheet3!$B$2:$C$142, 2, FALSE)</f>
        <v>#N/A</v>
      </c>
      <c r="P194" s="56"/>
      <c r="Q194" s="182"/>
      <c r="R194" s="129" t="e">
        <f>VLOOKUP(P194, Sheet3!$B$2:$C$142, 2, FALSE)</f>
        <v>#N/A</v>
      </c>
      <c r="S194" s="207"/>
      <c r="T194" s="55"/>
      <c r="U194" s="129" t="e">
        <f>VLOOKUP(S194, Sheet3!$B$2:$C$142, 2, FALSE)</f>
        <v>#N/A</v>
      </c>
      <c r="V194" s="127"/>
      <c r="W194" s="102"/>
      <c r="X194" s="55"/>
      <c r="Y194" s="129" t="e">
        <f>VLOOKUP(W194, Sheet3!$B$2:$C$142, 2, FALSE)</f>
        <v>#N/A</v>
      </c>
      <c r="Z194" s="56"/>
      <c r="AA194" s="182"/>
      <c r="AB194" s="129" t="e">
        <f>VLOOKUP(Z194, Sheet3!$B$2:$C$142, 2, FALSE)</f>
        <v>#N/A</v>
      </c>
      <c r="AC194" s="211" t="s">
        <v>139</v>
      </c>
      <c r="AD194" s="93">
        <v>1.0000000000000001E-5</v>
      </c>
      <c r="AE194" s="129">
        <f>VLOOKUP(AC194, Sheet3!$B$2:$C$142, 2, FALSE)</f>
        <v>9002940</v>
      </c>
    </row>
    <row r="195" spans="2:31" s="6" customFormat="1" x14ac:dyDescent="0.3">
      <c r="D195" s="10"/>
      <c r="E195" s="159"/>
      <c r="G195" s="10"/>
      <c r="H195" s="159"/>
      <c r="J195" s="10"/>
      <c r="K195" s="159"/>
      <c r="N195" s="10"/>
      <c r="O195" s="159"/>
      <c r="Q195" s="192"/>
      <c r="S195" s="192"/>
      <c r="T195" s="10"/>
      <c r="U195" s="10"/>
      <c r="X195" s="10"/>
      <c r="Y195" s="159"/>
      <c r="AA195" s="159"/>
      <c r="AB195" s="10"/>
      <c r="AC195" s="192"/>
      <c r="AD195" s="10"/>
      <c r="AE195" s="10"/>
    </row>
    <row r="196" spans="2:31" s="6" customFormat="1" x14ac:dyDescent="0.3">
      <c r="D196" s="10"/>
      <c r="E196" s="159"/>
      <c r="G196" s="10"/>
      <c r="H196" s="159"/>
      <c r="J196" s="10"/>
      <c r="K196" s="159"/>
      <c r="N196" s="10"/>
      <c r="O196" s="159"/>
      <c r="Q196" s="192"/>
      <c r="S196" s="192"/>
      <c r="T196" s="10"/>
      <c r="U196" s="10"/>
      <c r="X196" s="10"/>
      <c r="Y196" s="159"/>
      <c r="AA196" s="159"/>
      <c r="AB196" s="10"/>
      <c r="AC196" s="192"/>
      <c r="AD196" s="10"/>
      <c r="AE196" s="10"/>
    </row>
    <row r="197" spans="2:31" s="6" customFormat="1" x14ac:dyDescent="0.3">
      <c r="D197" s="10"/>
      <c r="E197" s="159"/>
      <c r="G197" s="10"/>
      <c r="H197" s="159"/>
      <c r="J197" s="10"/>
      <c r="K197" s="159"/>
      <c r="N197" s="10"/>
      <c r="O197" s="159"/>
      <c r="Q197" s="192"/>
      <c r="S197" s="192"/>
      <c r="T197" s="10"/>
      <c r="U197" s="10"/>
      <c r="X197" s="10"/>
      <c r="Y197" s="159"/>
      <c r="AA197" s="159"/>
      <c r="AB197" s="10"/>
      <c r="AC197" s="192"/>
      <c r="AD197" s="10"/>
      <c r="AE197" s="10"/>
    </row>
    <row r="198" spans="2:31" s="6" customFormat="1" x14ac:dyDescent="0.3">
      <c r="D198" s="10"/>
      <c r="E198" s="159"/>
      <c r="G198" s="10"/>
      <c r="H198" s="159"/>
      <c r="J198" s="10"/>
      <c r="K198" s="159"/>
      <c r="N198" s="10"/>
      <c r="O198" s="159"/>
      <c r="Q198" s="192"/>
      <c r="S198" s="192"/>
      <c r="T198" s="10"/>
      <c r="U198" s="10"/>
      <c r="X198" s="10"/>
      <c r="Y198" s="159"/>
      <c r="AA198" s="159"/>
      <c r="AB198" s="10"/>
      <c r="AC198" s="192"/>
      <c r="AD198" s="10"/>
      <c r="AE198" s="10"/>
    </row>
    <row r="199" spans="2:31" s="6" customFormat="1" x14ac:dyDescent="0.3">
      <c r="D199" s="10"/>
      <c r="E199" s="159"/>
      <c r="G199" s="10"/>
      <c r="H199" s="159"/>
      <c r="J199" s="10"/>
      <c r="K199" s="159"/>
      <c r="N199" s="10"/>
      <c r="O199" s="159"/>
      <c r="Q199" s="192"/>
      <c r="S199" s="192"/>
      <c r="T199" s="10"/>
      <c r="U199" s="10"/>
      <c r="X199" s="10"/>
      <c r="Y199" s="159"/>
      <c r="AA199" s="159"/>
      <c r="AB199" s="10"/>
      <c r="AC199" s="192"/>
      <c r="AD199" s="10"/>
      <c r="AE199" s="10"/>
    </row>
    <row r="200" spans="2:31" s="6" customFormat="1" x14ac:dyDescent="0.3">
      <c r="D200" s="10"/>
      <c r="E200" s="159"/>
      <c r="G200" s="10"/>
      <c r="H200" s="159"/>
      <c r="J200" s="10"/>
      <c r="K200" s="159"/>
      <c r="N200" s="10"/>
      <c r="O200" s="159"/>
      <c r="Q200" s="192"/>
      <c r="S200" s="192"/>
      <c r="T200" s="10"/>
      <c r="U200" s="10"/>
      <c r="X200" s="10"/>
      <c r="Y200" s="159"/>
      <c r="AA200" s="159"/>
      <c r="AB200" s="10"/>
      <c r="AC200" s="192"/>
      <c r="AD200" s="10"/>
      <c r="AE200" s="10"/>
    </row>
    <row r="201" spans="2:31" s="6" customFormat="1" x14ac:dyDescent="0.3">
      <c r="D201" s="10"/>
      <c r="E201" s="159"/>
      <c r="G201" s="10"/>
      <c r="H201" s="159"/>
      <c r="J201" s="10"/>
      <c r="K201" s="159"/>
      <c r="N201" s="10"/>
      <c r="O201" s="159"/>
      <c r="Q201" s="192"/>
      <c r="S201" s="192"/>
      <c r="T201" s="10"/>
      <c r="U201" s="10"/>
      <c r="X201" s="10"/>
      <c r="Y201" s="159"/>
      <c r="AA201" s="159"/>
      <c r="AB201" s="10"/>
      <c r="AC201" s="192"/>
      <c r="AD201" s="10"/>
      <c r="AE201" s="10"/>
    </row>
    <row r="202" spans="2:31" s="6" customFormat="1" x14ac:dyDescent="0.3">
      <c r="D202" s="10"/>
      <c r="E202" s="159"/>
      <c r="G202" s="10"/>
      <c r="H202" s="159"/>
      <c r="J202" s="10"/>
      <c r="K202" s="159"/>
      <c r="N202" s="10"/>
      <c r="O202" s="159"/>
      <c r="Q202" s="192"/>
      <c r="S202" s="192"/>
      <c r="T202" s="10"/>
      <c r="U202" s="10"/>
      <c r="X202" s="10"/>
      <c r="Y202" s="159"/>
      <c r="AA202" s="159"/>
      <c r="AB202" s="10"/>
      <c r="AC202" s="192"/>
      <c r="AD202" s="10"/>
      <c r="AE202" s="10"/>
    </row>
    <row r="203" spans="2:31" s="6" customFormat="1" x14ac:dyDescent="0.3">
      <c r="C203" s="6" t="s">
        <v>345</v>
      </c>
      <c r="D203" s="10" t="s">
        <v>346</v>
      </c>
      <c r="E203" s="159" t="s">
        <v>347</v>
      </c>
      <c r="G203" s="10"/>
      <c r="H203" s="159"/>
      <c r="J203" s="10"/>
      <c r="K203" s="159"/>
      <c r="N203" s="10"/>
      <c r="O203" s="159"/>
      <c r="Q203" s="192"/>
      <c r="S203" s="192"/>
      <c r="T203" s="10"/>
      <c r="U203" s="10"/>
      <c r="X203" s="10"/>
      <c r="Y203" s="159"/>
      <c r="AA203" s="159"/>
      <c r="AB203" s="10"/>
      <c r="AC203" s="192"/>
      <c r="AD203" s="10"/>
      <c r="AE203" s="10"/>
    </row>
    <row r="204" spans="2:31" s="6" customFormat="1" x14ac:dyDescent="0.3">
      <c r="C204" s="96" t="s">
        <v>26</v>
      </c>
      <c r="D204" s="19"/>
      <c r="E204" s="129"/>
      <c r="N204" s="10"/>
      <c r="O204" s="159"/>
      <c r="Q204" s="192"/>
      <c r="S204" s="192"/>
      <c r="T204" s="10"/>
      <c r="U204" s="10"/>
      <c r="X204" s="10"/>
      <c r="Y204" s="159"/>
      <c r="AA204" s="159"/>
      <c r="AB204" s="10"/>
      <c r="AC204" s="192"/>
      <c r="AD204" s="10"/>
      <c r="AE204" s="10"/>
    </row>
    <row r="205" spans="2:31" s="6" customFormat="1" x14ac:dyDescent="0.3">
      <c r="C205" s="97" t="s">
        <v>25</v>
      </c>
      <c r="D205" s="22"/>
      <c r="E205" s="129"/>
      <c r="N205" s="10"/>
      <c r="O205" s="159"/>
      <c r="Q205" s="192"/>
      <c r="S205" s="192"/>
      <c r="T205" s="10"/>
      <c r="U205" s="10"/>
      <c r="X205" s="10"/>
      <c r="Y205" s="159"/>
      <c r="AA205" s="159"/>
      <c r="AB205" s="10"/>
      <c r="AC205" s="192"/>
      <c r="AD205" s="10"/>
      <c r="AE205" s="10"/>
    </row>
    <row r="206" spans="2:31" s="6" customFormat="1" x14ac:dyDescent="0.3">
      <c r="C206" s="98" t="s">
        <v>41</v>
      </c>
      <c r="D206" s="32"/>
      <c r="E206" s="129"/>
      <c r="N206" s="10"/>
      <c r="O206" s="159"/>
      <c r="Q206" s="192"/>
      <c r="S206" s="192"/>
      <c r="T206" s="10"/>
      <c r="U206" s="10"/>
      <c r="X206" s="10"/>
      <c r="Y206" s="159"/>
      <c r="AA206" s="159"/>
      <c r="AB206" s="10"/>
      <c r="AC206" s="192"/>
      <c r="AD206" s="10"/>
      <c r="AE206" s="10"/>
    </row>
    <row r="207" spans="2:31" s="6" customFormat="1" x14ac:dyDescent="0.3">
      <c r="C207" s="98" t="s">
        <v>43</v>
      </c>
      <c r="D207" s="32"/>
      <c r="E207" s="129"/>
      <c r="N207" s="10"/>
      <c r="O207" s="159"/>
      <c r="Q207" s="192"/>
      <c r="S207" s="192"/>
      <c r="T207" s="10"/>
      <c r="U207" s="10"/>
      <c r="X207" s="10"/>
      <c r="Y207" s="159"/>
      <c r="AA207" s="159"/>
      <c r="AB207" s="10"/>
      <c r="AC207" s="192"/>
      <c r="AD207" s="10"/>
      <c r="AE207" s="10"/>
    </row>
    <row r="208" spans="2:31" s="6" customFormat="1" x14ac:dyDescent="0.3">
      <c r="C208" s="98" t="s">
        <v>44</v>
      </c>
      <c r="D208" s="32"/>
      <c r="E208" s="129"/>
      <c r="N208" s="10"/>
      <c r="O208" s="159"/>
      <c r="Q208" s="192"/>
      <c r="S208" s="192"/>
      <c r="T208" s="10"/>
      <c r="U208" s="10"/>
      <c r="X208" s="10"/>
      <c r="Y208" s="159"/>
      <c r="AA208" s="159"/>
      <c r="AB208" s="10"/>
      <c r="AC208" s="192"/>
      <c r="AD208" s="10"/>
      <c r="AE208" s="10"/>
    </row>
    <row r="209" spans="3:32" s="6" customFormat="1" x14ac:dyDescent="0.3">
      <c r="C209" s="98" t="s">
        <v>8</v>
      </c>
      <c r="D209" s="32"/>
      <c r="E209" s="129"/>
      <c r="N209" s="10"/>
      <c r="O209" s="159"/>
      <c r="Q209" s="192"/>
      <c r="S209" s="192"/>
      <c r="T209" s="10"/>
      <c r="U209" s="10"/>
      <c r="X209" s="10"/>
      <c r="Y209" s="159"/>
      <c r="AA209" s="159"/>
      <c r="AB209" s="10"/>
      <c r="AC209" s="192"/>
      <c r="AD209" s="10"/>
      <c r="AE209" s="10"/>
    </row>
    <row r="210" spans="3:32" s="6" customFormat="1" x14ac:dyDescent="0.3">
      <c r="C210" s="98" t="s">
        <v>48</v>
      </c>
      <c r="D210" s="32"/>
      <c r="E210" s="129"/>
      <c r="N210" s="10"/>
      <c r="O210" s="159"/>
      <c r="Q210" s="192"/>
      <c r="S210" s="192"/>
      <c r="T210" s="10"/>
      <c r="U210" s="10"/>
      <c r="X210" s="10"/>
      <c r="Y210" s="159"/>
      <c r="AA210" s="159"/>
      <c r="AB210" s="10"/>
      <c r="AC210" s="192"/>
      <c r="AD210" s="10"/>
      <c r="AE210" s="10"/>
    </row>
    <row r="211" spans="3:32" s="6" customFormat="1" x14ac:dyDescent="0.3">
      <c r="C211" s="98" t="s">
        <v>9</v>
      </c>
      <c r="D211" s="32"/>
      <c r="E211" s="129"/>
      <c r="N211" s="10"/>
      <c r="O211" s="159"/>
      <c r="Q211" s="192"/>
      <c r="S211" s="192"/>
      <c r="T211" s="10"/>
      <c r="U211" s="10"/>
      <c r="X211" s="10"/>
      <c r="Y211" s="159"/>
      <c r="AA211" s="159"/>
      <c r="AB211" s="10"/>
      <c r="AC211" s="192"/>
      <c r="AD211" s="10"/>
      <c r="AE211" s="10"/>
    </row>
    <row r="212" spans="3:32" s="6" customFormat="1" x14ac:dyDescent="0.3">
      <c r="C212" s="99" t="s">
        <v>18</v>
      </c>
      <c r="D212" s="47"/>
      <c r="E212" s="129"/>
      <c r="N212" s="10"/>
      <c r="O212" s="159"/>
      <c r="Q212" s="192"/>
      <c r="S212" s="192"/>
      <c r="T212" s="10"/>
      <c r="U212" s="10"/>
      <c r="X212" s="10"/>
      <c r="Y212" s="159"/>
      <c r="AA212" s="159"/>
      <c r="AB212" s="10"/>
      <c r="AC212" s="192"/>
      <c r="AD212" s="10"/>
      <c r="AE212" s="10"/>
    </row>
    <row r="213" spans="3:32" s="6" customFormat="1" x14ac:dyDescent="0.3">
      <c r="C213" s="100" t="s">
        <v>109</v>
      </c>
      <c r="D213" s="39"/>
      <c r="E213" s="129"/>
      <c r="N213" s="10"/>
      <c r="O213" s="159"/>
      <c r="Q213" s="192"/>
      <c r="S213" s="192"/>
      <c r="T213" s="10"/>
      <c r="U213" s="10"/>
      <c r="X213" s="10"/>
      <c r="Y213" s="159"/>
      <c r="AA213" s="159"/>
      <c r="AB213" s="10"/>
      <c r="AC213" s="192"/>
      <c r="AD213" s="10"/>
      <c r="AE213" s="10"/>
    </row>
    <row r="214" spans="3:32" s="6" customFormat="1" x14ac:dyDescent="0.3">
      <c r="C214" s="100" t="s">
        <v>68</v>
      </c>
      <c r="D214" s="39"/>
      <c r="E214" s="129"/>
      <c r="N214" s="10"/>
      <c r="O214" s="159"/>
      <c r="Q214" s="192"/>
      <c r="S214" s="192"/>
      <c r="T214" s="10"/>
      <c r="U214" s="10"/>
      <c r="X214" s="10"/>
      <c r="Y214" s="159"/>
      <c r="AA214" s="159"/>
      <c r="AB214" s="10"/>
      <c r="AC214" s="192"/>
      <c r="AD214" s="10"/>
      <c r="AE214" s="10"/>
    </row>
    <row r="215" spans="3:32" s="7" customFormat="1" x14ac:dyDescent="0.3">
      <c r="C215" s="97" t="s">
        <v>57</v>
      </c>
      <c r="D215" s="22"/>
      <c r="E215" s="129"/>
      <c r="M215" s="6"/>
      <c r="N215" s="10"/>
      <c r="O215" s="159"/>
      <c r="P215" s="6"/>
      <c r="Q215" s="192"/>
      <c r="R215" s="6"/>
      <c r="S215" s="192"/>
      <c r="T215" s="10"/>
      <c r="U215" s="10"/>
      <c r="W215" s="6"/>
      <c r="X215" s="10"/>
      <c r="Y215" s="159"/>
      <c r="Z215" s="6"/>
      <c r="AA215" s="159"/>
      <c r="AB215" s="10"/>
      <c r="AC215" s="192"/>
      <c r="AD215" s="10"/>
      <c r="AE215" s="10"/>
      <c r="AF215" s="6"/>
    </row>
    <row r="216" spans="3:32" s="7" customFormat="1" x14ac:dyDescent="0.3">
      <c r="C216" s="97" t="s">
        <v>76</v>
      </c>
      <c r="D216" s="22"/>
      <c r="E216" s="129"/>
      <c r="M216" s="6"/>
      <c r="N216" s="10"/>
      <c r="O216" s="159"/>
      <c r="P216" s="6"/>
      <c r="Q216" s="192"/>
      <c r="R216" s="6"/>
      <c r="S216" s="192"/>
      <c r="T216" s="10"/>
      <c r="U216" s="10"/>
      <c r="W216" s="6"/>
      <c r="X216" s="10"/>
      <c r="Y216" s="159"/>
      <c r="Z216" s="6"/>
      <c r="AA216" s="159"/>
      <c r="AB216" s="10"/>
      <c r="AC216" s="192"/>
      <c r="AD216" s="10"/>
      <c r="AE216" s="10"/>
      <c r="AF216" s="6"/>
    </row>
    <row r="217" spans="3:32" s="7" customFormat="1" x14ac:dyDescent="0.3">
      <c r="C217" s="98" t="s">
        <v>78</v>
      </c>
      <c r="D217" s="32"/>
      <c r="E217" s="129"/>
      <c r="M217" s="6"/>
      <c r="N217" s="10"/>
      <c r="O217" s="159"/>
      <c r="P217" s="6"/>
      <c r="Q217" s="192"/>
      <c r="R217" s="6"/>
      <c r="S217" s="192"/>
      <c r="T217" s="10"/>
      <c r="U217" s="10"/>
      <c r="W217" s="6"/>
      <c r="X217" s="10"/>
      <c r="Y217" s="159"/>
      <c r="Z217" s="6"/>
      <c r="AA217" s="159"/>
      <c r="AB217" s="10"/>
      <c r="AC217" s="192"/>
      <c r="AD217" s="10"/>
      <c r="AE217" s="10"/>
      <c r="AF217" s="6"/>
    </row>
    <row r="218" spans="3:32" s="6" customFormat="1" x14ac:dyDescent="0.3">
      <c r="C218" s="99" t="s">
        <v>70</v>
      </c>
      <c r="D218" s="47"/>
      <c r="E218" s="129"/>
      <c r="N218" s="10"/>
      <c r="O218" s="159"/>
      <c r="Q218" s="192"/>
      <c r="S218" s="192"/>
      <c r="T218" s="10"/>
      <c r="U218" s="10"/>
      <c r="X218" s="10"/>
      <c r="Y218" s="159"/>
      <c r="AA218" s="159"/>
      <c r="AB218" s="10"/>
      <c r="AC218" s="192"/>
      <c r="AD218" s="10"/>
      <c r="AE218" s="10"/>
    </row>
    <row r="219" spans="3:32" s="6" customFormat="1" x14ac:dyDescent="0.3">
      <c r="C219" s="98" t="s">
        <v>50</v>
      </c>
      <c r="D219" s="32"/>
      <c r="E219" s="129"/>
      <c r="N219" s="10"/>
      <c r="O219" s="159"/>
      <c r="Q219" s="192"/>
      <c r="S219" s="192"/>
      <c r="T219" s="10"/>
      <c r="U219" s="10"/>
      <c r="X219" s="10"/>
      <c r="Y219" s="159"/>
      <c r="AA219" s="159"/>
      <c r="AB219" s="10"/>
      <c r="AC219" s="192"/>
      <c r="AD219" s="10"/>
      <c r="AE219" s="10"/>
    </row>
    <row r="220" spans="3:32" s="6" customFormat="1" x14ac:dyDescent="0.3">
      <c r="C220" s="98" t="s">
        <v>73</v>
      </c>
      <c r="D220" s="32"/>
      <c r="E220" s="129"/>
      <c r="N220" s="10"/>
      <c r="O220" s="159"/>
      <c r="Q220" s="192"/>
      <c r="S220" s="192"/>
      <c r="T220" s="10"/>
      <c r="U220" s="10"/>
      <c r="X220" s="10"/>
      <c r="Y220" s="159"/>
      <c r="AA220" s="159"/>
      <c r="AB220" s="10"/>
      <c r="AC220" s="192"/>
      <c r="AD220" s="10"/>
      <c r="AE220" s="10"/>
    </row>
    <row r="221" spans="3:32" x14ac:dyDescent="0.3">
      <c r="C221" s="99" t="s">
        <v>24</v>
      </c>
      <c r="D221" s="47"/>
      <c r="E221" s="129"/>
      <c r="G221" s="1"/>
      <c r="H221" s="1"/>
      <c r="J221" s="1"/>
      <c r="K221" s="1"/>
    </row>
    <row r="222" spans="3:32" x14ac:dyDescent="0.3">
      <c r="C222" s="99" t="s">
        <v>77</v>
      </c>
      <c r="D222" s="47"/>
      <c r="E222" s="129"/>
      <c r="G222" s="1"/>
      <c r="H222" s="1"/>
      <c r="J222" s="1"/>
      <c r="K222" s="1"/>
    </row>
    <row r="223" spans="3:32" x14ac:dyDescent="0.3">
      <c r="C223" s="100" t="s">
        <v>17</v>
      </c>
      <c r="D223" s="39"/>
      <c r="E223" s="129"/>
      <c r="G223" s="1"/>
      <c r="H223" s="1"/>
      <c r="J223" s="1"/>
      <c r="K223" s="1"/>
    </row>
    <row r="224" spans="3:32" x14ac:dyDescent="0.3">
      <c r="C224" s="99" t="s">
        <v>229</v>
      </c>
      <c r="D224" s="47"/>
      <c r="E224" s="129"/>
      <c r="G224" s="1"/>
      <c r="H224" s="1"/>
      <c r="J224" s="1"/>
      <c r="K224" s="1"/>
    </row>
    <row r="225" spans="3:11" x14ac:dyDescent="0.3">
      <c r="C225" s="99" t="s">
        <v>231</v>
      </c>
      <c r="D225" s="47"/>
      <c r="E225" s="129"/>
      <c r="G225" s="1"/>
      <c r="H225" s="1"/>
      <c r="J225" s="1"/>
      <c r="K225" s="1"/>
    </row>
    <row r="226" spans="3:11" x14ac:dyDescent="0.3">
      <c r="C226" s="99" t="s">
        <v>236</v>
      </c>
      <c r="D226" s="47"/>
      <c r="E226" s="129"/>
      <c r="G226" s="1"/>
      <c r="H226" s="1"/>
      <c r="J226" s="1"/>
      <c r="K226" s="1"/>
    </row>
    <row r="227" spans="3:11" x14ac:dyDescent="0.3">
      <c r="C227" s="99" t="s">
        <v>237</v>
      </c>
      <c r="D227" s="47"/>
      <c r="E227" s="129"/>
      <c r="G227" s="1"/>
      <c r="H227" s="1"/>
      <c r="J227" s="1"/>
      <c r="K227" s="1"/>
    </row>
    <row r="228" spans="3:11" x14ac:dyDescent="0.3">
      <c r="C228" s="96" t="s">
        <v>26</v>
      </c>
      <c r="D228" s="19"/>
      <c r="E228" s="129"/>
      <c r="G228" s="1"/>
      <c r="H228" s="1"/>
      <c r="J228" s="1"/>
      <c r="K228" s="1"/>
    </row>
    <row r="229" spans="3:11" x14ac:dyDescent="0.3">
      <c r="C229" s="97" t="s">
        <v>25</v>
      </c>
      <c r="D229" s="22"/>
      <c r="E229" s="129"/>
      <c r="G229" s="1"/>
      <c r="H229" s="1"/>
      <c r="J229" s="1"/>
      <c r="K229" s="1"/>
    </row>
    <row r="230" spans="3:11" x14ac:dyDescent="0.3">
      <c r="C230" s="98" t="s">
        <v>41</v>
      </c>
      <c r="D230" s="32"/>
      <c r="E230" s="129"/>
      <c r="G230" s="1"/>
      <c r="H230" s="1"/>
      <c r="J230" s="1"/>
      <c r="K230" s="1"/>
    </row>
    <row r="231" spans="3:11" x14ac:dyDescent="0.3">
      <c r="C231" s="98" t="s">
        <v>43</v>
      </c>
      <c r="D231" s="32"/>
      <c r="E231" s="129"/>
      <c r="G231" s="1"/>
      <c r="H231" s="1"/>
      <c r="J231" s="1"/>
      <c r="K231" s="1"/>
    </row>
    <row r="232" spans="3:11" x14ac:dyDescent="0.3">
      <c r="C232" s="98" t="s">
        <v>44</v>
      </c>
      <c r="D232" s="32"/>
      <c r="E232" s="129"/>
      <c r="G232" s="1"/>
      <c r="H232" s="1"/>
      <c r="J232" s="1"/>
      <c r="K232" s="1"/>
    </row>
    <row r="233" spans="3:11" x14ac:dyDescent="0.3">
      <c r="C233" s="98" t="s">
        <v>8</v>
      </c>
      <c r="D233" s="32"/>
      <c r="E233" s="129"/>
      <c r="G233" s="1"/>
      <c r="H233" s="1"/>
      <c r="J233" s="1"/>
      <c r="K233" s="1"/>
    </row>
    <row r="234" spans="3:11" x14ac:dyDescent="0.3">
      <c r="C234" s="98" t="s">
        <v>48</v>
      </c>
      <c r="D234" s="32"/>
      <c r="E234" s="129"/>
      <c r="G234" s="1"/>
      <c r="H234" s="1"/>
      <c r="J234" s="1"/>
      <c r="K234" s="1"/>
    </row>
    <row r="235" spans="3:11" x14ac:dyDescent="0.3">
      <c r="C235" s="98" t="s">
        <v>9</v>
      </c>
      <c r="D235" s="32"/>
      <c r="E235" s="129"/>
      <c r="G235" s="1"/>
      <c r="H235" s="1"/>
      <c r="J235" s="1"/>
      <c r="K235" s="1"/>
    </row>
    <row r="236" spans="3:11" x14ac:dyDescent="0.3">
      <c r="C236" s="99" t="s">
        <v>18</v>
      </c>
      <c r="D236" s="47"/>
      <c r="E236" s="129"/>
      <c r="G236" s="1"/>
      <c r="H236" s="1"/>
      <c r="J236" s="1"/>
      <c r="K236" s="1"/>
    </row>
    <row r="237" spans="3:11" x14ac:dyDescent="0.3">
      <c r="C237" s="100" t="s">
        <v>109</v>
      </c>
      <c r="D237" s="39"/>
      <c r="E237" s="129"/>
      <c r="G237" s="1"/>
      <c r="H237" s="1"/>
      <c r="J237" s="1"/>
      <c r="K237" s="1"/>
    </row>
    <row r="238" spans="3:11" x14ac:dyDescent="0.3">
      <c r="C238" s="100" t="s">
        <v>68</v>
      </c>
      <c r="D238" s="39"/>
      <c r="E238" s="129"/>
      <c r="G238" s="1"/>
      <c r="H238" s="1"/>
      <c r="J238" s="1"/>
      <c r="K238" s="1"/>
    </row>
    <row r="239" spans="3:11" x14ac:dyDescent="0.3">
      <c r="C239" s="97" t="s">
        <v>57</v>
      </c>
      <c r="D239" s="22"/>
      <c r="E239" s="129"/>
      <c r="G239" s="1"/>
      <c r="H239" s="1"/>
      <c r="J239" s="1"/>
      <c r="K239" s="1"/>
    </row>
    <row r="240" spans="3:11" x14ac:dyDescent="0.3">
      <c r="C240" s="97" t="s">
        <v>76</v>
      </c>
      <c r="D240" s="22"/>
      <c r="E240" s="129"/>
      <c r="G240" s="1"/>
      <c r="H240" s="1"/>
      <c r="J240" s="1"/>
      <c r="K240" s="1"/>
    </row>
    <row r="241" spans="3:11" x14ac:dyDescent="0.3">
      <c r="C241" s="98" t="s">
        <v>78</v>
      </c>
      <c r="D241" s="32"/>
      <c r="E241" s="129"/>
      <c r="G241" s="1"/>
      <c r="H241" s="1"/>
      <c r="J241" s="1"/>
      <c r="K241" s="1"/>
    </row>
    <row r="242" spans="3:11" x14ac:dyDescent="0.3">
      <c r="C242" s="99" t="s">
        <v>70</v>
      </c>
      <c r="D242" s="47"/>
      <c r="E242" s="129"/>
      <c r="G242" s="1"/>
      <c r="H242" s="1"/>
      <c r="J242" s="1"/>
      <c r="K242" s="1"/>
    </row>
    <row r="243" spans="3:11" x14ac:dyDescent="0.3">
      <c r="C243" s="98" t="s">
        <v>50</v>
      </c>
      <c r="D243" s="32"/>
      <c r="E243" s="129"/>
      <c r="G243" s="1"/>
      <c r="H243" s="1"/>
      <c r="J243" s="1"/>
      <c r="K243" s="1"/>
    </row>
    <row r="244" spans="3:11" x14ac:dyDescent="0.3">
      <c r="C244" s="98" t="s">
        <v>73</v>
      </c>
      <c r="D244" s="32"/>
      <c r="E244" s="129"/>
      <c r="G244" s="1"/>
      <c r="H244" s="1"/>
      <c r="J244" s="1"/>
      <c r="K244" s="1"/>
    </row>
    <row r="245" spans="3:11" x14ac:dyDescent="0.3">
      <c r="C245" s="99" t="s">
        <v>24</v>
      </c>
      <c r="D245" s="47"/>
      <c r="E245" s="129"/>
      <c r="G245" s="1"/>
      <c r="H245" s="1"/>
      <c r="J245" s="1"/>
      <c r="K245" s="1"/>
    </row>
    <row r="246" spans="3:11" x14ac:dyDescent="0.3">
      <c r="C246" s="99" t="s">
        <v>77</v>
      </c>
      <c r="D246" s="47"/>
      <c r="E246" s="129"/>
      <c r="G246" s="1"/>
      <c r="H246" s="1"/>
      <c r="J246" s="1"/>
      <c r="K246" s="1"/>
    </row>
    <row r="247" spans="3:11" x14ac:dyDescent="0.3">
      <c r="C247" s="100" t="s">
        <v>17</v>
      </c>
      <c r="D247" s="39"/>
      <c r="E247" s="129"/>
      <c r="G247" s="1"/>
      <c r="H247" s="1"/>
      <c r="J247" s="1"/>
      <c r="K247" s="1"/>
    </row>
    <row r="248" spans="3:11" x14ac:dyDescent="0.3">
      <c r="C248" s="99" t="s">
        <v>229</v>
      </c>
      <c r="D248" s="47"/>
      <c r="E248" s="129"/>
      <c r="G248" s="1"/>
      <c r="H248" s="1"/>
      <c r="J248" s="1"/>
      <c r="K248" s="1"/>
    </row>
    <row r="249" spans="3:11" x14ac:dyDescent="0.3">
      <c r="C249" s="99" t="s">
        <v>231</v>
      </c>
      <c r="D249" s="47"/>
      <c r="E249" s="129"/>
      <c r="G249" s="1"/>
      <c r="H249" s="1"/>
      <c r="J249" s="1"/>
      <c r="K249" s="1"/>
    </row>
    <row r="250" spans="3:11" x14ac:dyDescent="0.3">
      <c r="C250" s="99" t="s">
        <v>236</v>
      </c>
      <c r="D250" s="47"/>
      <c r="E250" s="129"/>
      <c r="G250" s="1"/>
      <c r="H250" s="1"/>
      <c r="J250" s="1"/>
      <c r="K250" s="1"/>
    </row>
    <row r="251" spans="3:11" x14ac:dyDescent="0.3">
      <c r="C251" s="99" t="s">
        <v>237</v>
      </c>
      <c r="D251" s="47"/>
      <c r="E251" s="129"/>
      <c r="G251" s="1"/>
      <c r="H251" s="1"/>
      <c r="J251" s="1"/>
      <c r="K251" s="1"/>
    </row>
    <row r="252" spans="3:11" x14ac:dyDescent="0.3">
      <c r="C252" s="96" t="s">
        <v>26</v>
      </c>
      <c r="D252" s="19"/>
      <c r="E252" s="129"/>
      <c r="G252" s="1"/>
      <c r="H252" s="1"/>
      <c r="J252" s="1"/>
      <c r="K252" s="1"/>
    </row>
    <row r="253" spans="3:11" x14ac:dyDescent="0.3">
      <c r="C253" s="97" t="s">
        <v>25</v>
      </c>
      <c r="D253" s="22"/>
      <c r="E253" s="129"/>
      <c r="G253" s="1"/>
      <c r="H253" s="1"/>
      <c r="J253" s="1"/>
      <c r="K253" s="1"/>
    </row>
    <row r="254" spans="3:11" x14ac:dyDescent="0.3">
      <c r="C254" s="98" t="s">
        <v>41</v>
      </c>
      <c r="D254" s="32"/>
      <c r="E254" s="129"/>
      <c r="G254" s="1"/>
      <c r="H254" s="1"/>
      <c r="J254" s="1"/>
      <c r="K254" s="1"/>
    </row>
    <row r="255" spans="3:11" x14ac:dyDescent="0.3">
      <c r="C255" s="98" t="s">
        <v>43</v>
      </c>
      <c r="D255" s="32"/>
      <c r="E255" s="129"/>
      <c r="G255" s="1"/>
      <c r="H255" s="1"/>
      <c r="J255" s="1"/>
      <c r="K255" s="1"/>
    </row>
    <row r="256" spans="3:11" x14ac:dyDescent="0.3">
      <c r="C256" s="98" t="s">
        <v>44</v>
      </c>
      <c r="D256" s="32"/>
      <c r="E256" s="129"/>
      <c r="G256" s="1"/>
      <c r="H256" s="1"/>
      <c r="J256" s="1"/>
      <c r="K256" s="1"/>
    </row>
    <row r="257" spans="3:11" x14ac:dyDescent="0.3">
      <c r="C257" s="98" t="s">
        <v>8</v>
      </c>
      <c r="D257" s="32"/>
      <c r="E257" s="129"/>
      <c r="G257" s="1"/>
      <c r="H257" s="1"/>
      <c r="J257" s="1"/>
      <c r="K257" s="1"/>
    </row>
    <row r="258" spans="3:11" x14ac:dyDescent="0.3">
      <c r="C258" s="98" t="s">
        <v>48</v>
      </c>
      <c r="D258" s="32"/>
      <c r="E258" s="129"/>
      <c r="G258" s="1"/>
      <c r="H258" s="1"/>
      <c r="J258" s="1"/>
      <c r="K258" s="1"/>
    </row>
    <row r="259" spans="3:11" x14ac:dyDescent="0.3">
      <c r="C259" s="98" t="s">
        <v>9</v>
      </c>
      <c r="D259" s="32"/>
      <c r="E259" s="129"/>
      <c r="G259" s="1"/>
      <c r="H259" s="1"/>
      <c r="J259" s="1"/>
      <c r="K259" s="1"/>
    </row>
    <row r="260" spans="3:11" x14ac:dyDescent="0.3">
      <c r="C260" s="99" t="s">
        <v>18</v>
      </c>
      <c r="D260" s="47"/>
      <c r="E260" s="129"/>
      <c r="G260" s="1"/>
      <c r="H260" s="1"/>
      <c r="J260" s="1"/>
      <c r="K260" s="1"/>
    </row>
    <row r="261" spans="3:11" x14ac:dyDescent="0.3">
      <c r="C261" s="100" t="s">
        <v>109</v>
      </c>
      <c r="D261" s="39"/>
      <c r="E261" s="129"/>
      <c r="G261" s="1"/>
      <c r="H261" s="1"/>
      <c r="J261" s="1"/>
      <c r="K261" s="1"/>
    </row>
    <row r="262" spans="3:11" x14ac:dyDescent="0.3">
      <c r="C262" s="100" t="s">
        <v>68</v>
      </c>
      <c r="D262" s="39"/>
      <c r="E262" s="129"/>
      <c r="G262" s="1"/>
      <c r="H262" s="1"/>
      <c r="J262" s="1"/>
      <c r="K262" s="1"/>
    </row>
    <row r="263" spans="3:11" x14ac:dyDescent="0.3">
      <c r="C263" s="97" t="s">
        <v>57</v>
      </c>
      <c r="D263" s="22"/>
      <c r="E263" s="129"/>
      <c r="G263" s="1"/>
      <c r="H263" s="1"/>
      <c r="J263" s="1"/>
      <c r="K263" s="1"/>
    </row>
    <row r="264" spans="3:11" x14ac:dyDescent="0.3">
      <c r="C264" s="97" t="s">
        <v>76</v>
      </c>
      <c r="D264" s="22"/>
      <c r="E264" s="129"/>
      <c r="G264" s="1"/>
      <c r="H264" s="1"/>
      <c r="J264" s="1"/>
      <c r="K264" s="1"/>
    </row>
    <row r="265" spans="3:11" x14ac:dyDescent="0.3">
      <c r="C265" s="98" t="s">
        <v>78</v>
      </c>
      <c r="D265" s="32"/>
      <c r="E265" s="129"/>
      <c r="G265" s="1"/>
      <c r="H265" s="1"/>
      <c r="J265" s="1"/>
      <c r="K265" s="1"/>
    </row>
    <row r="266" spans="3:11" x14ac:dyDescent="0.3">
      <c r="C266" s="99" t="s">
        <v>70</v>
      </c>
      <c r="D266" s="47"/>
      <c r="E266" s="129"/>
      <c r="G266" s="1"/>
      <c r="H266" s="1"/>
      <c r="J266" s="1"/>
      <c r="K266" s="1"/>
    </row>
    <row r="267" spans="3:11" x14ac:dyDescent="0.3">
      <c r="C267" s="98" t="s">
        <v>50</v>
      </c>
      <c r="D267" s="32"/>
      <c r="E267" s="129"/>
      <c r="G267" s="1"/>
      <c r="H267" s="1"/>
      <c r="J267" s="1"/>
      <c r="K267" s="1"/>
    </row>
    <row r="268" spans="3:11" x14ac:dyDescent="0.3">
      <c r="C268" s="98" t="s">
        <v>73</v>
      </c>
      <c r="D268" s="32"/>
      <c r="E268" s="129"/>
      <c r="G268" s="1"/>
      <c r="H268" s="1"/>
      <c r="J268" s="1"/>
      <c r="K268" s="1"/>
    </row>
    <row r="269" spans="3:11" x14ac:dyDescent="0.3">
      <c r="C269" s="99" t="s">
        <v>24</v>
      </c>
      <c r="D269" s="47"/>
      <c r="E269" s="129"/>
      <c r="G269" s="1"/>
      <c r="H269" s="1"/>
      <c r="J269" s="1"/>
      <c r="K269" s="1"/>
    </row>
    <row r="270" spans="3:11" x14ac:dyDescent="0.3">
      <c r="C270" s="99" t="s">
        <v>77</v>
      </c>
      <c r="D270" s="47"/>
      <c r="E270" s="129"/>
      <c r="G270" s="1"/>
      <c r="H270" s="1"/>
      <c r="J270" s="1"/>
      <c r="K270" s="1"/>
    </row>
    <row r="271" spans="3:11" x14ac:dyDescent="0.3">
      <c r="C271" s="100" t="s">
        <v>17</v>
      </c>
      <c r="D271" s="39"/>
      <c r="E271" s="129"/>
      <c r="G271" s="1"/>
      <c r="H271" s="1"/>
      <c r="J271" s="1"/>
      <c r="K271" s="1"/>
    </row>
    <row r="272" spans="3:11" x14ac:dyDescent="0.3">
      <c r="C272" s="99" t="s">
        <v>229</v>
      </c>
      <c r="D272" s="47"/>
      <c r="E272" s="129"/>
      <c r="G272" s="1"/>
      <c r="H272" s="1"/>
      <c r="J272" s="1"/>
      <c r="K272" s="1"/>
    </row>
    <row r="273" spans="3:11" x14ac:dyDescent="0.3">
      <c r="C273" s="99" t="s">
        <v>231</v>
      </c>
      <c r="D273" s="47"/>
      <c r="E273" s="129"/>
      <c r="G273" s="1"/>
      <c r="H273" s="1"/>
      <c r="J273" s="1"/>
      <c r="K273" s="1"/>
    </row>
    <row r="274" spans="3:11" x14ac:dyDescent="0.3">
      <c r="C274" s="99" t="s">
        <v>236</v>
      </c>
      <c r="D274" s="47"/>
      <c r="E274" s="129"/>
      <c r="G274" s="1"/>
      <c r="H274" s="1"/>
      <c r="J274" s="1"/>
      <c r="K274" s="1"/>
    </row>
    <row r="275" spans="3:11" x14ac:dyDescent="0.3">
      <c r="C275" s="99" t="s">
        <v>237</v>
      </c>
      <c r="D275" s="47"/>
      <c r="E275" s="129"/>
      <c r="G275" s="1"/>
      <c r="H275" s="1"/>
      <c r="J275" s="1"/>
      <c r="K275" s="1"/>
    </row>
    <row r="276" spans="3:11" x14ac:dyDescent="0.3">
      <c r="C276" s="20" t="s">
        <v>26</v>
      </c>
      <c r="D276" s="19"/>
      <c r="E276" s="129"/>
      <c r="G276" s="1"/>
      <c r="H276" s="1"/>
    </row>
    <row r="277" spans="3:11" x14ac:dyDescent="0.3">
      <c r="C277" s="23" t="s">
        <v>25</v>
      </c>
      <c r="D277" s="22"/>
      <c r="E277" s="129"/>
      <c r="G277" s="1"/>
      <c r="H277" s="1"/>
    </row>
    <row r="278" spans="3:11" x14ac:dyDescent="0.3">
      <c r="C278" s="33" t="s">
        <v>85</v>
      </c>
      <c r="D278" s="32"/>
      <c r="E278" s="129"/>
      <c r="G278" s="1"/>
      <c r="H278" s="1"/>
    </row>
    <row r="279" spans="3:11" x14ac:dyDescent="0.3">
      <c r="C279" s="33" t="s">
        <v>86</v>
      </c>
      <c r="D279" s="32"/>
      <c r="E279" s="129"/>
      <c r="G279" s="1"/>
      <c r="H279" s="1"/>
    </row>
    <row r="280" spans="3:11" x14ac:dyDescent="0.3">
      <c r="C280" s="33" t="s">
        <v>10</v>
      </c>
      <c r="D280" s="32"/>
      <c r="E280" s="129"/>
      <c r="G280" s="1"/>
      <c r="H280" s="1"/>
    </row>
    <row r="281" spans="3:11" x14ac:dyDescent="0.3">
      <c r="C281" s="49" t="s">
        <v>19</v>
      </c>
      <c r="D281" s="50"/>
      <c r="E281" s="129"/>
      <c r="G281" s="1"/>
      <c r="H281" s="1"/>
    </row>
    <row r="282" spans="3:11" x14ac:dyDescent="0.3">
      <c r="C282" s="40" t="s">
        <v>110</v>
      </c>
      <c r="D282" s="39"/>
      <c r="E282" s="129"/>
      <c r="G282" s="1"/>
      <c r="H282" s="1"/>
    </row>
    <row r="283" spans="3:11" x14ac:dyDescent="0.3">
      <c r="C283" s="44" t="s">
        <v>112</v>
      </c>
      <c r="D283" s="42"/>
      <c r="E283" s="129"/>
      <c r="G283" s="1"/>
      <c r="H283" s="1"/>
    </row>
    <row r="284" spans="3:11" x14ac:dyDescent="0.3">
      <c r="C284" s="28" t="s">
        <v>75</v>
      </c>
      <c r="D284" s="29"/>
      <c r="E284" s="129"/>
      <c r="G284" s="1"/>
      <c r="H284" s="1"/>
    </row>
    <row r="285" spans="3:11" x14ac:dyDescent="0.3">
      <c r="C285" s="30" t="s">
        <v>58</v>
      </c>
      <c r="D285" s="29"/>
      <c r="E285" s="129"/>
      <c r="G285" s="1"/>
      <c r="H285" s="1"/>
    </row>
    <row r="286" spans="3:11" x14ac:dyDescent="0.3">
      <c r="C286" s="26" t="s">
        <v>88</v>
      </c>
      <c r="D286" s="25"/>
      <c r="E286" s="129"/>
      <c r="G286" s="1"/>
      <c r="H286" s="1"/>
    </row>
    <row r="287" spans="3:11" x14ac:dyDescent="0.3">
      <c r="C287" s="37" t="s">
        <v>78</v>
      </c>
      <c r="D287" s="35"/>
      <c r="E287" s="129"/>
      <c r="G287" s="1"/>
      <c r="H287" s="1"/>
    </row>
    <row r="288" spans="3:11" x14ac:dyDescent="0.3">
      <c r="C288" s="37" t="s">
        <v>79</v>
      </c>
      <c r="D288" s="35"/>
      <c r="E288" s="129"/>
      <c r="G288" s="1"/>
      <c r="H288" s="1"/>
    </row>
    <row r="289" spans="3:8" x14ac:dyDescent="0.3">
      <c r="C289" s="52" t="s">
        <v>97</v>
      </c>
      <c r="D289" s="50"/>
      <c r="E289" s="129"/>
      <c r="G289" s="1"/>
      <c r="H289" s="1"/>
    </row>
    <row r="290" spans="3:8" x14ac:dyDescent="0.3">
      <c r="C290" s="44" t="s">
        <v>16</v>
      </c>
      <c r="D290" s="42"/>
      <c r="E290" s="129"/>
      <c r="G290" s="1"/>
      <c r="H290" s="1"/>
    </row>
    <row r="291" spans="3:8" x14ac:dyDescent="0.3">
      <c r="C291" s="33" t="s">
        <v>73</v>
      </c>
      <c r="D291" s="32"/>
      <c r="E291" s="129"/>
      <c r="G291" s="1"/>
      <c r="H291" s="1"/>
    </row>
    <row r="292" spans="3:8" x14ac:dyDescent="0.3">
      <c r="C292" s="48" t="s">
        <v>77</v>
      </c>
      <c r="D292" s="47"/>
      <c r="E292" s="129"/>
      <c r="G292" s="1"/>
      <c r="H292" s="1"/>
    </row>
    <row r="293" spans="3:8" x14ac:dyDescent="0.3">
      <c r="C293" s="24" t="s">
        <v>55</v>
      </c>
      <c r="D293" s="25"/>
      <c r="E293" s="129"/>
      <c r="G293" s="1"/>
      <c r="H293" s="1"/>
    </row>
    <row r="294" spans="3:8" x14ac:dyDescent="0.3">
      <c r="C294" s="24" t="s">
        <v>121</v>
      </c>
      <c r="D294" s="25"/>
      <c r="E294" s="129"/>
      <c r="G294" s="1"/>
      <c r="H294" s="1"/>
    </row>
    <row r="295" spans="3:8" x14ac:dyDescent="0.3">
      <c r="C295" s="37" t="s">
        <v>71</v>
      </c>
      <c r="D295" s="35"/>
      <c r="E295" s="129"/>
      <c r="G295" s="1"/>
      <c r="H295" s="1"/>
    </row>
    <row r="296" spans="3:8" x14ac:dyDescent="0.3">
      <c r="C296" s="37" t="s">
        <v>72</v>
      </c>
      <c r="D296" s="35"/>
      <c r="E296" s="129"/>
      <c r="G296" s="1"/>
      <c r="H296" s="1"/>
    </row>
    <row r="297" spans="3:8" x14ac:dyDescent="0.3">
      <c r="C297" s="48" t="s">
        <v>229</v>
      </c>
      <c r="D297" s="47"/>
      <c r="E297" s="129"/>
      <c r="G297" s="1"/>
      <c r="H297" s="1"/>
    </row>
    <row r="298" spans="3:8" x14ac:dyDescent="0.3">
      <c r="C298" s="48" t="s">
        <v>231</v>
      </c>
      <c r="D298" s="47"/>
      <c r="E298" s="129"/>
      <c r="G298" s="1"/>
      <c r="H298" s="1"/>
    </row>
    <row r="299" spans="3:8" x14ac:dyDescent="0.3">
      <c r="C299" s="48" t="s">
        <v>236</v>
      </c>
      <c r="D299" s="47"/>
      <c r="E299" s="129"/>
      <c r="G299" s="1"/>
      <c r="H299" s="1"/>
    </row>
    <row r="300" spans="3:8" x14ac:dyDescent="0.3">
      <c r="C300" s="48" t="s">
        <v>237</v>
      </c>
      <c r="D300" s="47"/>
      <c r="E300" s="129"/>
      <c r="G300" s="1"/>
      <c r="H300" s="1"/>
    </row>
    <row r="301" spans="3:8" x14ac:dyDescent="0.3">
      <c r="C301" s="62" t="s">
        <v>116</v>
      </c>
      <c r="D301" s="61"/>
      <c r="E301" s="129"/>
      <c r="G301" s="1"/>
      <c r="H301" s="1"/>
    </row>
    <row r="302" spans="3:8" x14ac:dyDescent="0.3">
      <c r="C302" s="20" t="s">
        <v>26</v>
      </c>
      <c r="D302" s="19"/>
      <c r="E302" s="129"/>
      <c r="G302" s="1"/>
      <c r="H302" s="1"/>
    </row>
    <row r="303" spans="3:8" x14ac:dyDescent="0.3">
      <c r="C303" s="23" t="s">
        <v>25</v>
      </c>
      <c r="D303" s="22"/>
      <c r="E303" s="129"/>
      <c r="G303" s="1"/>
      <c r="H303" s="1"/>
    </row>
    <row r="304" spans="3:8" x14ac:dyDescent="0.3">
      <c r="C304" s="33" t="s">
        <v>85</v>
      </c>
      <c r="D304" s="32"/>
      <c r="E304" s="129"/>
      <c r="G304" s="1"/>
      <c r="H304" s="1"/>
    </row>
    <row r="305" spans="3:8" x14ac:dyDescent="0.3">
      <c r="C305" s="33" t="s">
        <v>86</v>
      </c>
      <c r="D305" s="32"/>
      <c r="E305" s="129"/>
      <c r="G305" s="1"/>
      <c r="H305" s="1"/>
    </row>
    <row r="306" spans="3:8" x14ac:dyDescent="0.3">
      <c r="C306" s="33" t="s">
        <v>10</v>
      </c>
      <c r="D306" s="32"/>
      <c r="E306" s="129"/>
      <c r="G306" s="1"/>
      <c r="H306" s="1"/>
    </row>
    <row r="307" spans="3:8" x14ac:dyDescent="0.3">
      <c r="C307" s="49" t="s">
        <v>19</v>
      </c>
      <c r="D307" s="50"/>
      <c r="E307" s="129"/>
      <c r="G307" s="1"/>
      <c r="H307" s="1"/>
    </row>
    <row r="308" spans="3:8" x14ac:dyDescent="0.3">
      <c r="C308" s="26" t="s">
        <v>88</v>
      </c>
      <c r="D308" s="25"/>
      <c r="E308" s="129"/>
      <c r="G308" s="1"/>
      <c r="H308" s="1"/>
    </row>
    <row r="309" spans="3:8" x14ac:dyDescent="0.3">
      <c r="C309" s="37" t="s">
        <v>79</v>
      </c>
      <c r="D309" s="35"/>
      <c r="E309" s="129"/>
      <c r="G309" s="1"/>
      <c r="H309" s="1"/>
    </row>
    <row r="310" spans="3:8" x14ac:dyDescent="0.3">
      <c r="C310" s="52" t="s">
        <v>97</v>
      </c>
      <c r="D310" s="50"/>
      <c r="E310" s="129"/>
      <c r="G310" s="1"/>
      <c r="H310" s="1"/>
    </row>
    <row r="311" spans="3:8" x14ac:dyDescent="0.3">
      <c r="C311" s="44" t="s">
        <v>16</v>
      </c>
      <c r="D311" s="42"/>
      <c r="E311" s="129"/>
      <c r="G311" s="1"/>
      <c r="H311" s="1"/>
    </row>
    <row r="312" spans="3:8" x14ac:dyDescent="0.3">
      <c r="C312" s="33" t="s">
        <v>73</v>
      </c>
      <c r="D312" s="32"/>
      <c r="E312" s="129"/>
      <c r="G312" s="1"/>
      <c r="H312" s="1"/>
    </row>
    <row r="313" spans="3:8" x14ac:dyDescent="0.3">
      <c r="C313" s="48" t="s">
        <v>77</v>
      </c>
      <c r="D313" s="47"/>
      <c r="E313" s="129"/>
      <c r="G313" s="1"/>
      <c r="H313" s="1"/>
    </row>
    <row r="314" spans="3:8" x14ac:dyDescent="0.3">
      <c r="C314" s="24" t="s">
        <v>55</v>
      </c>
      <c r="D314" s="25"/>
      <c r="E314" s="129"/>
      <c r="G314" s="1"/>
      <c r="H314" s="1"/>
    </row>
    <row r="315" spans="3:8" x14ac:dyDescent="0.3">
      <c r="C315" s="24" t="s">
        <v>121</v>
      </c>
      <c r="D315" s="25"/>
      <c r="E315" s="129"/>
      <c r="G315" s="1"/>
      <c r="H315" s="1"/>
    </row>
    <row r="316" spans="3:8" x14ac:dyDescent="0.3">
      <c r="C316" s="37" t="s">
        <v>71</v>
      </c>
      <c r="D316" s="35"/>
      <c r="E316" s="129"/>
      <c r="G316" s="1"/>
      <c r="H316" s="1"/>
    </row>
    <row r="317" spans="3:8" x14ac:dyDescent="0.3">
      <c r="C317" s="37" t="s">
        <v>72</v>
      </c>
      <c r="D317" s="35"/>
      <c r="E317" s="129"/>
      <c r="G317" s="1"/>
      <c r="H317" s="1"/>
    </row>
    <row r="318" spans="3:8" x14ac:dyDescent="0.3">
      <c r="C318" s="48" t="s">
        <v>229</v>
      </c>
      <c r="D318" s="47"/>
      <c r="E318" s="129"/>
      <c r="G318" s="1"/>
      <c r="H318" s="1"/>
    </row>
    <row r="319" spans="3:8" x14ac:dyDescent="0.3">
      <c r="C319" s="48" t="s">
        <v>231</v>
      </c>
      <c r="D319" s="47"/>
      <c r="E319" s="129"/>
      <c r="G319" s="1"/>
      <c r="H319" s="1"/>
    </row>
    <row r="320" spans="3:8" x14ac:dyDescent="0.3">
      <c r="C320" s="48" t="s">
        <v>236</v>
      </c>
      <c r="D320" s="47"/>
      <c r="E320" s="129"/>
      <c r="G320" s="1"/>
      <c r="H320" s="1"/>
    </row>
    <row r="321" spans="3:8" x14ac:dyDescent="0.3">
      <c r="C321" s="48" t="s">
        <v>237</v>
      </c>
      <c r="D321" s="47"/>
      <c r="E321" s="129"/>
      <c r="G321" s="1"/>
      <c r="H321" s="1"/>
    </row>
    <row r="322" spans="3:8" x14ac:dyDescent="0.3">
      <c r="C322" s="62" t="s">
        <v>122</v>
      </c>
      <c r="D322" s="61"/>
      <c r="E322" s="129"/>
      <c r="G322" s="1"/>
      <c r="H322" s="1"/>
    </row>
    <row r="323" spans="3:8" x14ac:dyDescent="0.3">
      <c r="C323" s="62" t="s">
        <v>116</v>
      </c>
      <c r="D323" s="61"/>
      <c r="E323" s="129"/>
      <c r="G323" s="1"/>
      <c r="H323" s="1"/>
    </row>
    <row r="324" spans="3:8" x14ac:dyDescent="0.3">
      <c r="C324" s="62" t="s">
        <v>224</v>
      </c>
      <c r="D324" s="61"/>
      <c r="E324" s="129"/>
      <c r="G324" s="1"/>
      <c r="H324" s="1"/>
    </row>
    <row r="325" spans="3:8" x14ac:dyDescent="0.3">
      <c r="C325" s="62" t="s">
        <v>225</v>
      </c>
      <c r="D325" s="61"/>
      <c r="E325" s="129"/>
      <c r="G325" s="1"/>
      <c r="H325" s="1"/>
    </row>
    <row r="326" spans="3:8" x14ac:dyDescent="0.3">
      <c r="C326" s="62" t="s">
        <v>227</v>
      </c>
      <c r="D326" s="61"/>
      <c r="E326" s="129"/>
      <c r="G326" s="1"/>
      <c r="H326" s="1"/>
    </row>
    <row r="327" spans="3:8" x14ac:dyDescent="0.3">
      <c r="C327" s="62" t="s">
        <v>239</v>
      </c>
      <c r="D327" s="61"/>
      <c r="E327" s="129"/>
      <c r="G327" s="1"/>
      <c r="H327" s="1"/>
    </row>
    <row r="328" spans="3:8" x14ac:dyDescent="0.3">
      <c r="C328" s="62" t="s">
        <v>240</v>
      </c>
      <c r="D328" s="61"/>
      <c r="E328" s="129"/>
      <c r="G328" s="1"/>
      <c r="H328" s="1"/>
    </row>
    <row r="329" spans="3:8" x14ac:dyDescent="0.3">
      <c r="C329" s="62" t="s">
        <v>241</v>
      </c>
      <c r="D329" s="61"/>
      <c r="E329" s="129"/>
      <c r="G329" s="1"/>
      <c r="H329" s="1"/>
    </row>
    <row r="330" spans="3:8" x14ac:dyDescent="0.3">
      <c r="C330" s="62" t="s">
        <v>124</v>
      </c>
      <c r="D330" s="61"/>
      <c r="E330" s="129"/>
      <c r="G330" s="1"/>
      <c r="H330" s="1"/>
    </row>
    <row r="331" spans="3:8" x14ac:dyDescent="0.3">
      <c r="C331" s="20" t="s">
        <v>26</v>
      </c>
      <c r="D331" s="19"/>
      <c r="E331" s="129"/>
      <c r="G331" s="1"/>
      <c r="H331" s="1"/>
    </row>
    <row r="332" spans="3:8" x14ac:dyDescent="0.3">
      <c r="C332" s="23" t="s">
        <v>25</v>
      </c>
      <c r="D332" s="22"/>
      <c r="E332" s="129"/>
      <c r="G332" s="1"/>
      <c r="H332" s="1"/>
    </row>
    <row r="333" spans="3:8" x14ac:dyDescent="0.3">
      <c r="C333" s="49" t="s">
        <v>19</v>
      </c>
      <c r="D333" s="50"/>
      <c r="E333" s="129"/>
      <c r="G333" s="1"/>
      <c r="H333" s="1"/>
    </row>
    <row r="334" spans="3:8" x14ac:dyDescent="0.3">
      <c r="C334" s="30" t="s">
        <v>58</v>
      </c>
      <c r="D334" s="29"/>
      <c r="E334" s="129"/>
      <c r="G334" s="1"/>
      <c r="H334" s="1"/>
    </row>
    <row r="335" spans="3:8" x14ac:dyDescent="0.3">
      <c r="C335" s="26" t="s">
        <v>88</v>
      </c>
      <c r="D335" s="25"/>
      <c r="E335" s="129"/>
      <c r="G335" s="1"/>
      <c r="H335" s="1"/>
    </row>
    <row r="336" spans="3:8" x14ac:dyDescent="0.3">
      <c r="C336" s="37" t="s">
        <v>79</v>
      </c>
      <c r="D336" s="35"/>
      <c r="E336" s="129"/>
      <c r="G336" s="1"/>
      <c r="H336" s="1"/>
    </row>
    <row r="337" spans="3:8" x14ac:dyDescent="0.3">
      <c r="C337" s="44" t="s">
        <v>16</v>
      </c>
      <c r="D337" s="42"/>
      <c r="E337" s="129"/>
      <c r="G337" s="1"/>
      <c r="H337" s="1"/>
    </row>
    <row r="338" spans="3:8" x14ac:dyDescent="0.3">
      <c r="C338" s="48" t="s">
        <v>77</v>
      </c>
      <c r="D338" s="47"/>
      <c r="E338" s="129"/>
      <c r="G338" s="1"/>
      <c r="H338" s="1"/>
    </row>
    <row r="339" spans="3:8" x14ac:dyDescent="0.3">
      <c r="C339" s="24" t="s">
        <v>55</v>
      </c>
      <c r="D339" s="25"/>
      <c r="E339" s="129"/>
      <c r="G339" s="1"/>
      <c r="H339" s="1"/>
    </row>
    <row r="340" spans="3:8" x14ac:dyDescent="0.3">
      <c r="C340" s="24" t="s">
        <v>121</v>
      </c>
      <c r="D340" s="25"/>
      <c r="E340" s="129"/>
      <c r="G340" s="1"/>
      <c r="H340" s="1"/>
    </row>
    <row r="341" spans="3:8" x14ac:dyDescent="0.3">
      <c r="C341" s="48" t="s">
        <v>229</v>
      </c>
      <c r="D341" s="47"/>
      <c r="E341" s="129"/>
      <c r="G341" s="1"/>
      <c r="H341" s="1"/>
    </row>
    <row r="342" spans="3:8" x14ac:dyDescent="0.3">
      <c r="C342" s="48" t="s">
        <v>231</v>
      </c>
      <c r="D342" s="47"/>
      <c r="E342" s="129"/>
      <c r="G342" s="1"/>
      <c r="H342" s="1"/>
    </row>
    <row r="343" spans="3:8" x14ac:dyDescent="0.3">
      <c r="C343" s="48" t="s">
        <v>236</v>
      </c>
      <c r="D343" s="47"/>
      <c r="E343" s="129"/>
      <c r="G343" s="1"/>
      <c r="H343" s="1"/>
    </row>
    <row r="344" spans="3:8" x14ac:dyDescent="0.3">
      <c r="C344" s="48" t="s">
        <v>237</v>
      </c>
      <c r="D344" s="47"/>
      <c r="E344" s="129"/>
      <c r="G344" s="1"/>
      <c r="H344" s="1"/>
    </row>
    <row r="345" spans="3:8" x14ac:dyDescent="0.3">
      <c r="C345" s="62" t="s">
        <v>214</v>
      </c>
      <c r="D345" s="61"/>
      <c r="E345" s="129"/>
      <c r="G345" s="1"/>
      <c r="H345" s="1"/>
    </row>
    <row r="346" spans="3:8" x14ac:dyDescent="0.3">
      <c r="C346" s="62" t="s">
        <v>218</v>
      </c>
      <c r="D346" s="61"/>
      <c r="E346" s="129"/>
      <c r="G346" s="1"/>
      <c r="H346" s="1"/>
    </row>
    <row r="347" spans="3:8" x14ac:dyDescent="0.3">
      <c r="C347" s="62" t="s">
        <v>216</v>
      </c>
      <c r="D347" s="61"/>
      <c r="E347" s="129"/>
      <c r="G347" s="1"/>
      <c r="H347" s="1"/>
    </row>
    <row r="348" spans="3:8" x14ac:dyDescent="0.3">
      <c r="C348" s="62" t="s">
        <v>221</v>
      </c>
      <c r="D348" s="61"/>
      <c r="E348" s="129"/>
      <c r="G348" s="1"/>
      <c r="H348" s="1"/>
    </row>
    <row r="349" spans="3:8" x14ac:dyDescent="0.3">
      <c r="C349" s="62" t="s">
        <v>242</v>
      </c>
      <c r="D349" s="61"/>
      <c r="E349" s="129"/>
      <c r="G349" s="1"/>
      <c r="H349" s="1"/>
    </row>
    <row r="350" spans="3:8" x14ac:dyDescent="0.3">
      <c r="C350" s="62" t="s">
        <v>243</v>
      </c>
      <c r="D350" s="61"/>
      <c r="E350" s="129"/>
      <c r="G350" s="1"/>
      <c r="H350" s="1"/>
    </row>
    <row r="351" spans="3:8" x14ac:dyDescent="0.3">
      <c r="C351" s="62" t="s">
        <v>244</v>
      </c>
      <c r="D351" s="61"/>
      <c r="E351" s="129"/>
      <c r="G351" s="1"/>
      <c r="H351" s="1"/>
    </row>
    <row r="352" spans="3:8" x14ac:dyDescent="0.3">
      <c r="C352" s="62" t="s">
        <v>245</v>
      </c>
      <c r="D352" s="61"/>
      <c r="E352" s="129"/>
      <c r="G352" s="1"/>
      <c r="H352" s="1"/>
    </row>
    <row r="353" spans="3:8" x14ac:dyDescent="0.3">
      <c r="C353" s="62" t="s">
        <v>246</v>
      </c>
      <c r="D353" s="61"/>
      <c r="E353" s="129"/>
      <c r="G353" s="1"/>
      <c r="H353" s="1"/>
    </row>
    <row r="354" spans="3:8" x14ac:dyDescent="0.3">
      <c r="C354" s="62" t="s">
        <v>247</v>
      </c>
      <c r="D354" s="61"/>
      <c r="E354" s="129"/>
      <c r="G354" s="1"/>
      <c r="H354" s="1"/>
    </row>
    <row r="355" spans="3:8" x14ac:dyDescent="0.3">
      <c r="C355" s="62" t="s">
        <v>124</v>
      </c>
      <c r="D355" s="61"/>
      <c r="E355" s="129"/>
      <c r="G355" s="1"/>
      <c r="H355" s="1"/>
    </row>
    <row r="356" spans="3:8" x14ac:dyDescent="0.3">
      <c r="C356" s="62" t="s">
        <v>136</v>
      </c>
      <c r="D356" s="61"/>
      <c r="E356" s="129"/>
      <c r="G356" s="1"/>
      <c r="H356" s="1"/>
    </row>
    <row r="357" spans="3:8" ht="12.75" thickBot="1" x14ac:dyDescent="0.35">
      <c r="C357" s="62" t="s">
        <v>135</v>
      </c>
      <c r="D357" s="61"/>
      <c r="E357" s="129"/>
      <c r="G357" s="1"/>
      <c r="H357" s="1"/>
    </row>
    <row r="358" spans="3:8" x14ac:dyDescent="0.3">
      <c r="C358" s="193" t="s">
        <v>26</v>
      </c>
      <c r="D358" s="85"/>
      <c r="E358" s="129"/>
    </row>
    <row r="359" spans="3:8" x14ac:dyDescent="0.3">
      <c r="C359" s="194" t="s">
        <v>25</v>
      </c>
      <c r="D359" s="22"/>
      <c r="E359" s="129"/>
    </row>
    <row r="360" spans="3:8" x14ac:dyDescent="0.3">
      <c r="C360" s="195" t="s">
        <v>10</v>
      </c>
      <c r="D360" s="32"/>
      <c r="E360" s="129"/>
    </row>
    <row r="361" spans="3:8" x14ac:dyDescent="0.3">
      <c r="C361" s="197" t="s">
        <v>19</v>
      </c>
      <c r="D361" s="86"/>
      <c r="E361" s="129"/>
    </row>
    <row r="362" spans="3:8" x14ac:dyDescent="0.3">
      <c r="C362" s="198" t="s">
        <v>87</v>
      </c>
      <c r="D362" s="87"/>
      <c r="E362" s="129"/>
    </row>
    <row r="363" spans="3:8" x14ac:dyDescent="0.3">
      <c r="C363" s="199" t="s">
        <v>111</v>
      </c>
      <c r="D363" s="39"/>
      <c r="E363" s="129"/>
    </row>
    <row r="364" spans="3:8" x14ac:dyDescent="0.3">
      <c r="C364" s="200" t="s">
        <v>113</v>
      </c>
      <c r="D364" s="42"/>
      <c r="E364" s="129"/>
    </row>
    <row r="365" spans="3:8" x14ac:dyDescent="0.3">
      <c r="C365" s="209" t="s">
        <v>75</v>
      </c>
      <c r="D365" s="29"/>
      <c r="E365" s="129"/>
    </row>
    <row r="366" spans="3:8" x14ac:dyDescent="0.3">
      <c r="C366" s="209" t="s">
        <v>58</v>
      </c>
      <c r="D366" s="29"/>
      <c r="E366" s="129"/>
    </row>
    <row r="367" spans="3:8" x14ac:dyDescent="0.3">
      <c r="C367" s="201" t="s">
        <v>88</v>
      </c>
      <c r="D367" s="25"/>
      <c r="E367" s="129"/>
    </row>
    <row r="368" spans="3:8" x14ac:dyDescent="0.3">
      <c r="C368" s="210" t="s">
        <v>81</v>
      </c>
      <c r="D368" s="88"/>
      <c r="E368" s="129"/>
    </row>
    <row r="369" spans="3:5" x14ac:dyDescent="0.3">
      <c r="C369" s="195" t="s">
        <v>78</v>
      </c>
      <c r="D369" s="32"/>
      <c r="E369" s="129"/>
    </row>
    <row r="370" spans="3:5" x14ac:dyDescent="0.3">
      <c r="C370" s="202" t="s">
        <v>89</v>
      </c>
      <c r="D370" s="35"/>
      <c r="E370" s="129"/>
    </row>
    <row r="371" spans="3:5" x14ac:dyDescent="0.3">
      <c r="C371" s="203" t="s">
        <v>80</v>
      </c>
      <c r="D371" s="89"/>
      <c r="E371" s="129"/>
    </row>
    <row r="372" spans="3:5" x14ac:dyDescent="0.3">
      <c r="C372" s="198" t="s">
        <v>90</v>
      </c>
      <c r="D372" s="90"/>
      <c r="E372" s="129"/>
    </row>
    <row r="373" spans="3:5" x14ac:dyDescent="0.3">
      <c r="C373" s="200" t="s">
        <v>16</v>
      </c>
      <c r="D373" s="42"/>
      <c r="E373" s="129"/>
    </row>
    <row r="374" spans="3:5" x14ac:dyDescent="0.3">
      <c r="C374" s="204" t="s">
        <v>98</v>
      </c>
      <c r="D374" s="91"/>
      <c r="E374" s="129"/>
    </row>
    <row r="375" spans="3:5" x14ac:dyDescent="0.3">
      <c r="C375" s="195" t="s">
        <v>73</v>
      </c>
      <c r="D375" s="32"/>
      <c r="E375" s="129"/>
    </row>
    <row r="376" spans="3:5" x14ac:dyDescent="0.3">
      <c r="C376" s="196" t="s">
        <v>77</v>
      </c>
      <c r="D376" s="47"/>
      <c r="E376" s="129"/>
    </row>
    <row r="377" spans="3:5" x14ac:dyDescent="0.3">
      <c r="C377" s="205" t="s">
        <v>55</v>
      </c>
      <c r="D377" s="25"/>
      <c r="E377" s="129"/>
    </row>
    <row r="378" spans="3:5" x14ac:dyDescent="0.3">
      <c r="C378" s="205" t="s">
        <v>121</v>
      </c>
      <c r="D378" s="25"/>
      <c r="E378" s="129"/>
    </row>
    <row r="379" spans="3:5" x14ac:dyDescent="0.3">
      <c r="C379" s="202" t="s">
        <v>91</v>
      </c>
      <c r="D379" s="35"/>
      <c r="E379" s="129"/>
    </row>
    <row r="380" spans="3:5" x14ac:dyDescent="0.3">
      <c r="C380" s="202" t="s">
        <v>72</v>
      </c>
      <c r="D380" s="35"/>
      <c r="E380" s="129"/>
    </row>
    <row r="381" spans="3:5" x14ac:dyDescent="0.3">
      <c r="C381" s="196" t="s">
        <v>229</v>
      </c>
      <c r="D381" s="47"/>
      <c r="E381" s="129"/>
    </row>
    <row r="382" spans="3:5" x14ac:dyDescent="0.3">
      <c r="C382" s="196" t="s">
        <v>231</v>
      </c>
      <c r="D382" s="47"/>
      <c r="E382" s="129"/>
    </row>
    <row r="383" spans="3:5" x14ac:dyDescent="0.3">
      <c r="C383" s="196" t="s">
        <v>236</v>
      </c>
      <c r="D383" s="47"/>
      <c r="E383" s="129"/>
    </row>
    <row r="384" spans="3:5" x14ac:dyDescent="0.3">
      <c r="C384" s="196" t="s">
        <v>237</v>
      </c>
      <c r="D384" s="47"/>
      <c r="E384" s="129"/>
    </row>
    <row r="385" spans="3:5" ht="12.75" thickBot="1" x14ac:dyDescent="0.35">
      <c r="C385" s="206" t="s">
        <v>116</v>
      </c>
      <c r="D385" s="61"/>
      <c r="E385" s="129"/>
    </row>
    <row r="386" spans="3:5" x14ac:dyDescent="0.3">
      <c r="C386" s="193" t="s">
        <v>26</v>
      </c>
      <c r="D386" s="85"/>
      <c r="E386" s="129"/>
    </row>
    <row r="387" spans="3:5" x14ac:dyDescent="0.3">
      <c r="C387" s="194" t="s">
        <v>25</v>
      </c>
      <c r="D387" s="22"/>
      <c r="E387" s="129"/>
    </row>
    <row r="388" spans="3:5" x14ac:dyDescent="0.3">
      <c r="C388" s="195" t="s">
        <v>10</v>
      </c>
      <c r="D388" s="32"/>
      <c r="E388" s="129"/>
    </row>
    <row r="389" spans="3:5" x14ac:dyDescent="0.3">
      <c r="C389" s="198" t="s">
        <v>87</v>
      </c>
      <c r="D389" s="87"/>
      <c r="E389" s="129"/>
    </row>
    <row r="390" spans="3:5" x14ac:dyDescent="0.3">
      <c r="C390" s="201" t="s">
        <v>88</v>
      </c>
      <c r="D390" s="25"/>
      <c r="E390" s="129"/>
    </row>
    <row r="391" spans="3:5" x14ac:dyDescent="0.3">
      <c r="C391" s="210" t="s">
        <v>81</v>
      </c>
      <c r="D391" s="88"/>
      <c r="E391" s="129"/>
    </row>
    <row r="392" spans="3:5" x14ac:dyDescent="0.3">
      <c r="C392" s="202" t="s">
        <v>137</v>
      </c>
      <c r="D392" s="35"/>
      <c r="E392" s="129"/>
    </row>
    <row r="393" spans="3:5" x14ac:dyDescent="0.3">
      <c r="C393" s="198" t="s">
        <v>90</v>
      </c>
      <c r="D393" s="90"/>
      <c r="E393" s="129"/>
    </row>
    <row r="394" spans="3:5" x14ac:dyDescent="0.3">
      <c r="C394" s="200" t="s">
        <v>16</v>
      </c>
      <c r="D394" s="42"/>
      <c r="E394" s="129"/>
    </row>
    <row r="395" spans="3:5" x14ac:dyDescent="0.3">
      <c r="C395" s="204" t="s">
        <v>98</v>
      </c>
      <c r="D395" s="91"/>
      <c r="E395" s="129"/>
    </row>
    <row r="396" spans="3:5" x14ac:dyDescent="0.3">
      <c r="C396" s="196" t="s">
        <v>77</v>
      </c>
      <c r="D396" s="47"/>
      <c r="E396" s="129"/>
    </row>
    <row r="397" spans="3:5" x14ac:dyDescent="0.3">
      <c r="C397" s="205" t="s">
        <v>55</v>
      </c>
      <c r="D397" s="25"/>
      <c r="E397" s="129"/>
    </row>
    <row r="398" spans="3:5" x14ac:dyDescent="0.3">
      <c r="C398" s="205" t="s">
        <v>121</v>
      </c>
      <c r="D398" s="25"/>
      <c r="E398" s="129"/>
    </row>
    <row r="399" spans="3:5" x14ac:dyDescent="0.3">
      <c r="C399" s="202" t="s">
        <v>91</v>
      </c>
      <c r="D399" s="35"/>
      <c r="E399" s="129"/>
    </row>
    <row r="400" spans="3:5" x14ac:dyDescent="0.3">
      <c r="C400" s="196" t="s">
        <v>229</v>
      </c>
      <c r="D400" s="47"/>
      <c r="E400" s="129"/>
    </row>
    <row r="401" spans="3:5" x14ac:dyDescent="0.3">
      <c r="C401" s="196" t="s">
        <v>231</v>
      </c>
      <c r="D401" s="47"/>
      <c r="E401" s="129"/>
    </row>
    <row r="402" spans="3:5" x14ac:dyDescent="0.3">
      <c r="C402" s="196" t="s">
        <v>236</v>
      </c>
      <c r="D402" s="47"/>
      <c r="E402" s="129"/>
    </row>
    <row r="403" spans="3:5" x14ac:dyDescent="0.3">
      <c r="C403" s="196" t="s">
        <v>237</v>
      </c>
      <c r="D403" s="47"/>
      <c r="E403" s="129"/>
    </row>
    <row r="404" spans="3:5" x14ac:dyDescent="0.3">
      <c r="C404" s="206" t="s">
        <v>122</v>
      </c>
      <c r="D404" s="61"/>
      <c r="E404" s="129"/>
    </row>
    <row r="405" spans="3:5" x14ac:dyDescent="0.3">
      <c r="C405" s="206" t="s">
        <v>116</v>
      </c>
      <c r="D405" s="61"/>
      <c r="E405" s="129"/>
    </row>
    <row r="406" spans="3:5" x14ac:dyDescent="0.3">
      <c r="C406" s="206" t="s">
        <v>224</v>
      </c>
      <c r="D406" s="61"/>
      <c r="E406" s="129"/>
    </row>
    <row r="407" spans="3:5" x14ac:dyDescent="0.3">
      <c r="C407" s="206" t="s">
        <v>225</v>
      </c>
      <c r="D407" s="61"/>
      <c r="E407" s="129"/>
    </row>
    <row r="408" spans="3:5" x14ac:dyDescent="0.3">
      <c r="C408" s="206" t="s">
        <v>227</v>
      </c>
      <c r="D408" s="61"/>
      <c r="E408" s="129"/>
    </row>
    <row r="409" spans="3:5" x14ac:dyDescent="0.3">
      <c r="C409" s="206" t="s">
        <v>239</v>
      </c>
      <c r="D409" s="61"/>
      <c r="E409" s="129"/>
    </row>
    <row r="410" spans="3:5" x14ac:dyDescent="0.3">
      <c r="C410" s="206" t="s">
        <v>240</v>
      </c>
      <c r="D410" s="61"/>
      <c r="E410" s="129"/>
    </row>
    <row r="411" spans="3:5" x14ac:dyDescent="0.3">
      <c r="C411" s="206" t="s">
        <v>241</v>
      </c>
      <c r="D411" s="61"/>
      <c r="E411" s="129"/>
    </row>
    <row r="412" spans="3:5" x14ac:dyDescent="0.3">
      <c r="C412" s="206" t="s">
        <v>124</v>
      </c>
      <c r="D412" s="61"/>
      <c r="E412" s="129"/>
    </row>
    <row r="413" spans="3:5" x14ac:dyDescent="0.3">
      <c r="C413" s="206" t="s">
        <v>115</v>
      </c>
      <c r="D413" s="61"/>
      <c r="E413" s="129"/>
    </row>
    <row r="414" spans="3:5" ht="12.75" thickBot="1" x14ac:dyDescent="0.35">
      <c r="C414" s="211" t="s">
        <v>138</v>
      </c>
      <c r="D414" s="93"/>
      <c r="E414" s="129"/>
    </row>
    <row r="415" spans="3:5" x14ac:dyDescent="0.3">
      <c r="C415" s="193" t="s">
        <v>26</v>
      </c>
      <c r="D415" s="85">
        <v>0.2</v>
      </c>
      <c r="E415" s="129">
        <v>9002876</v>
      </c>
    </row>
    <row r="416" spans="3:5" x14ac:dyDescent="0.3">
      <c r="C416" s="194" t="s">
        <v>25</v>
      </c>
      <c r="D416" s="22">
        <v>0.2</v>
      </c>
      <c r="E416" s="129">
        <v>9002875</v>
      </c>
    </row>
    <row r="417" spans="3:5" x14ac:dyDescent="0.3">
      <c r="C417" s="198" t="s">
        <v>87</v>
      </c>
      <c r="D417" s="87">
        <v>0.15198999999999999</v>
      </c>
      <c r="E417" s="129">
        <v>9002918</v>
      </c>
    </row>
    <row r="418" spans="3:5" x14ac:dyDescent="0.3">
      <c r="C418" s="210" t="s">
        <v>81</v>
      </c>
      <c r="D418" s="88">
        <v>0.3</v>
      </c>
      <c r="E418" s="129">
        <v>9002927</v>
      </c>
    </row>
    <row r="419" spans="3:5" x14ac:dyDescent="0.3">
      <c r="C419" s="212" t="s">
        <v>79</v>
      </c>
      <c r="D419" s="35">
        <v>0.1</v>
      </c>
      <c r="E419" s="129">
        <v>9002880</v>
      </c>
    </row>
    <row r="420" spans="3:5" x14ac:dyDescent="0.3">
      <c r="C420" s="196" t="s">
        <v>77</v>
      </c>
      <c r="D420" s="47">
        <v>1.23E-3</v>
      </c>
      <c r="E420" s="129">
        <v>9002893</v>
      </c>
    </row>
    <row r="421" spans="3:5" x14ac:dyDescent="0.3">
      <c r="C421" s="205" t="s">
        <v>55</v>
      </c>
      <c r="D421" s="25">
        <v>0.02</v>
      </c>
      <c r="E421" s="129">
        <v>9002872</v>
      </c>
    </row>
    <row r="422" spans="3:5" x14ac:dyDescent="0.3">
      <c r="C422" s="205" t="s">
        <v>121</v>
      </c>
      <c r="D422" s="25">
        <v>0.02</v>
      </c>
      <c r="E422" s="129">
        <v>9002873</v>
      </c>
    </row>
    <row r="423" spans="3:5" x14ac:dyDescent="0.3">
      <c r="C423" s="196" t="s">
        <v>229</v>
      </c>
      <c r="D423" s="47">
        <v>1E-3</v>
      </c>
      <c r="E423" s="129">
        <v>9002945</v>
      </c>
    </row>
    <row r="424" spans="3:5" x14ac:dyDescent="0.3">
      <c r="C424" s="196" t="s">
        <v>231</v>
      </c>
      <c r="D424" s="47">
        <v>1E-3</v>
      </c>
      <c r="E424" s="129">
        <v>9002944</v>
      </c>
    </row>
    <row r="425" spans="3:5" x14ac:dyDescent="0.3">
      <c r="C425" s="196" t="s">
        <v>236</v>
      </c>
      <c r="D425" s="47">
        <v>1E-3</v>
      </c>
      <c r="E425" s="129">
        <v>9002942</v>
      </c>
    </row>
    <row r="426" spans="3:5" x14ac:dyDescent="0.3">
      <c r="C426" s="196" t="s">
        <v>237</v>
      </c>
      <c r="D426" s="47">
        <v>1E-3</v>
      </c>
      <c r="E426" s="129">
        <v>9002943</v>
      </c>
    </row>
    <row r="427" spans="3:5" x14ac:dyDescent="0.3">
      <c r="C427" s="206" t="s">
        <v>214</v>
      </c>
      <c r="D427" s="61">
        <v>4.0000000000000002E-4</v>
      </c>
      <c r="E427" s="129">
        <v>9002866</v>
      </c>
    </row>
    <row r="428" spans="3:5" x14ac:dyDescent="0.3">
      <c r="C428" s="206" t="s">
        <v>218</v>
      </c>
      <c r="D428" s="61">
        <v>4.0000000000000002E-4</v>
      </c>
      <c r="E428" s="129">
        <v>9002844</v>
      </c>
    </row>
    <row r="429" spans="3:5" x14ac:dyDescent="0.3">
      <c r="C429" s="206" t="s">
        <v>216</v>
      </c>
      <c r="D429" s="61">
        <v>4.0000000000000003E-5</v>
      </c>
      <c r="E429" s="129">
        <v>9002861</v>
      </c>
    </row>
    <row r="430" spans="3:5" x14ac:dyDescent="0.3">
      <c r="C430" s="206" t="s">
        <v>221</v>
      </c>
      <c r="D430" s="61">
        <v>3.0000000000000001E-5</v>
      </c>
      <c r="E430" s="129">
        <v>9002868</v>
      </c>
    </row>
    <row r="431" spans="3:5" x14ac:dyDescent="0.3">
      <c r="C431" s="206" t="s">
        <v>223</v>
      </c>
      <c r="D431" s="61">
        <v>1.0000000000000001E-5</v>
      </c>
      <c r="E431" s="129">
        <v>9002850</v>
      </c>
    </row>
    <row r="432" spans="3:5" x14ac:dyDescent="0.3">
      <c r="C432" s="206" t="s">
        <v>224</v>
      </c>
      <c r="D432" s="61">
        <v>2.0000000000000001E-4</v>
      </c>
      <c r="E432" s="129">
        <v>9002970</v>
      </c>
    </row>
    <row r="433" spans="3:5" x14ac:dyDescent="0.3">
      <c r="C433" s="206" t="s">
        <v>225</v>
      </c>
      <c r="D433" s="61">
        <v>2.0000000000000001E-4</v>
      </c>
      <c r="E433" s="129">
        <v>9002961</v>
      </c>
    </row>
    <row r="434" spans="3:5" x14ac:dyDescent="0.3">
      <c r="C434" s="206" t="s">
        <v>227</v>
      </c>
      <c r="D434" s="61">
        <v>2.0000000000000001E-4</v>
      </c>
      <c r="E434" s="129">
        <v>9002966</v>
      </c>
    </row>
    <row r="435" spans="3:5" x14ac:dyDescent="0.3">
      <c r="C435" s="206" t="s">
        <v>239</v>
      </c>
      <c r="D435" s="61">
        <v>5.0000000000000002E-5</v>
      </c>
      <c r="E435" s="129">
        <v>9002973</v>
      </c>
    </row>
    <row r="436" spans="3:5" x14ac:dyDescent="0.3">
      <c r="C436" s="206" t="s">
        <v>240</v>
      </c>
      <c r="D436" s="61">
        <v>5.0000000000000002E-5</v>
      </c>
      <c r="E436" s="129">
        <v>9002964</v>
      </c>
    </row>
    <row r="437" spans="3:5" x14ac:dyDescent="0.3">
      <c r="C437" s="206" t="s">
        <v>241</v>
      </c>
      <c r="D437" s="61">
        <v>5.0000000000000002E-5</v>
      </c>
      <c r="E437" s="129">
        <v>9002969</v>
      </c>
    </row>
    <row r="438" spans="3:5" x14ac:dyDescent="0.3">
      <c r="C438" s="206" t="s">
        <v>144</v>
      </c>
      <c r="D438" s="61">
        <v>5.0000000000000002E-5</v>
      </c>
      <c r="E438" s="129">
        <v>9002977</v>
      </c>
    </row>
    <row r="439" spans="3:5" x14ac:dyDescent="0.3">
      <c r="C439" s="206" t="s">
        <v>145</v>
      </c>
      <c r="D439" s="61">
        <v>8.0000000000000007E-5</v>
      </c>
      <c r="E439" s="129">
        <v>9002978</v>
      </c>
    </row>
    <row r="440" spans="3:5" x14ac:dyDescent="0.3">
      <c r="C440" s="206" t="s">
        <v>124</v>
      </c>
      <c r="D440" s="61">
        <v>4.0000000000000002E-4</v>
      </c>
      <c r="E440" s="129">
        <v>9002952</v>
      </c>
    </row>
    <row r="441" spans="3:5" x14ac:dyDescent="0.3">
      <c r="C441" s="206" t="s">
        <v>136</v>
      </c>
      <c r="D441" s="61">
        <v>4.0000000000000002E-4</v>
      </c>
      <c r="E441" s="129">
        <v>9002948</v>
      </c>
    </row>
    <row r="442" spans="3:5" x14ac:dyDescent="0.3">
      <c r="C442" s="206" t="s">
        <v>135</v>
      </c>
      <c r="D442" s="61">
        <v>2.0000000000000001E-4</v>
      </c>
      <c r="E442" s="129">
        <v>9002954</v>
      </c>
    </row>
    <row r="443" spans="3:5" x14ac:dyDescent="0.3">
      <c r="C443" s="206" t="s">
        <v>204</v>
      </c>
      <c r="D443" s="61">
        <v>1.0000000000000001E-5</v>
      </c>
      <c r="E443" s="129">
        <v>9002946</v>
      </c>
    </row>
    <row r="444" spans="3:5" ht="12.75" thickBot="1" x14ac:dyDescent="0.35">
      <c r="C444" s="211" t="s">
        <v>139</v>
      </c>
      <c r="D444" s="93">
        <v>1.0000000000000001E-5</v>
      </c>
      <c r="E444" s="129">
        <v>9002940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2:C142"/>
  <sheetViews>
    <sheetView topLeftCell="A108" workbookViewId="0">
      <selection activeCell="B142" sqref="B142"/>
    </sheetView>
  </sheetViews>
  <sheetFormatPr defaultRowHeight="16.5" x14ac:dyDescent="0.3"/>
  <cols>
    <col min="2" max="2" width="32.125" bestFit="1" customWidth="1"/>
    <col min="3" max="3" width="8.5" bestFit="1" customWidth="1"/>
  </cols>
  <sheetData>
    <row r="2" spans="2:3" x14ac:dyDescent="0.3">
      <c r="B2" t="s">
        <v>6</v>
      </c>
      <c r="C2" s="172">
        <v>9002843</v>
      </c>
    </row>
    <row r="3" spans="2:3" x14ac:dyDescent="0.3">
      <c r="B3" t="s">
        <v>217</v>
      </c>
      <c r="C3" s="172">
        <v>9002844</v>
      </c>
    </row>
    <row r="4" spans="2:3" x14ac:dyDescent="0.3">
      <c r="B4" t="s">
        <v>258</v>
      </c>
      <c r="C4" s="172">
        <v>9002845</v>
      </c>
    </row>
    <row r="5" spans="2:3" x14ac:dyDescent="0.3">
      <c r="B5" t="s">
        <v>259</v>
      </c>
      <c r="C5" s="172">
        <v>9002846</v>
      </c>
    </row>
    <row r="6" spans="2:3" x14ac:dyDescent="0.3">
      <c r="B6" t="s">
        <v>260</v>
      </c>
      <c r="C6" s="172">
        <v>9002847</v>
      </c>
    </row>
    <row r="7" spans="2:3" x14ac:dyDescent="0.3">
      <c r="B7" t="s">
        <v>261</v>
      </c>
      <c r="C7" s="172">
        <v>9002848</v>
      </c>
    </row>
    <row r="8" spans="2:3" x14ac:dyDescent="0.3">
      <c r="B8" t="s">
        <v>262</v>
      </c>
      <c r="C8" s="172">
        <v>9002849</v>
      </c>
    </row>
    <row r="9" spans="2:3" x14ac:dyDescent="0.3">
      <c r="B9" t="s">
        <v>222</v>
      </c>
      <c r="C9" s="172">
        <v>9002850</v>
      </c>
    </row>
    <row r="10" spans="2:3" x14ac:dyDescent="0.3">
      <c r="B10" t="s">
        <v>263</v>
      </c>
      <c r="C10" s="172">
        <v>9002851</v>
      </c>
    </row>
    <row r="11" spans="2:3" x14ac:dyDescent="0.3">
      <c r="B11" t="s">
        <v>264</v>
      </c>
      <c r="C11" s="172">
        <v>9002852</v>
      </c>
    </row>
    <row r="12" spans="2:3" x14ac:dyDescent="0.3">
      <c r="B12" t="s">
        <v>265</v>
      </c>
      <c r="C12" s="172">
        <v>9002853</v>
      </c>
    </row>
    <row r="13" spans="2:3" x14ac:dyDescent="0.3">
      <c r="B13" t="s">
        <v>266</v>
      </c>
      <c r="C13" s="172">
        <v>9002854</v>
      </c>
    </row>
    <row r="14" spans="2:3" x14ac:dyDescent="0.3">
      <c r="B14" t="s">
        <v>267</v>
      </c>
      <c r="C14" s="172">
        <v>9002855</v>
      </c>
    </row>
    <row r="15" spans="2:3" x14ac:dyDescent="0.3">
      <c r="B15" t="s">
        <v>268</v>
      </c>
      <c r="C15" s="172">
        <v>9002856</v>
      </c>
    </row>
    <row r="16" spans="2:3" x14ac:dyDescent="0.3">
      <c r="B16" t="s">
        <v>269</v>
      </c>
      <c r="C16" s="172">
        <v>9002857</v>
      </c>
    </row>
    <row r="17" spans="2:3" x14ac:dyDescent="0.3">
      <c r="B17" t="s">
        <v>270</v>
      </c>
      <c r="C17" s="172">
        <v>9002858</v>
      </c>
    </row>
    <row r="18" spans="2:3" x14ac:dyDescent="0.3">
      <c r="B18" t="s">
        <v>271</v>
      </c>
      <c r="C18" s="172">
        <v>9002859</v>
      </c>
    </row>
    <row r="19" spans="2:3" x14ac:dyDescent="0.3">
      <c r="B19" t="s">
        <v>272</v>
      </c>
      <c r="C19" s="172">
        <v>9002860</v>
      </c>
    </row>
    <row r="20" spans="2:3" x14ac:dyDescent="0.3">
      <c r="B20" t="s">
        <v>215</v>
      </c>
      <c r="C20" s="172">
        <v>9002861</v>
      </c>
    </row>
    <row r="21" spans="2:3" x14ac:dyDescent="0.3">
      <c r="B21" t="s">
        <v>273</v>
      </c>
      <c r="C21" s="172">
        <v>9002862</v>
      </c>
    </row>
    <row r="22" spans="2:3" x14ac:dyDescent="0.3">
      <c r="B22" t="s">
        <v>274</v>
      </c>
      <c r="C22" s="172">
        <v>9002863</v>
      </c>
    </row>
    <row r="23" spans="2:3" x14ac:dyDescent="0.3">
      <c r="B23" t="s">
        <v>275</v>
      </c>
      <c r="C23" s="172">
        <v>9002864</v>
      </c>
    </row>
    <row r="24" spans="2:3" x14ac:dyDescent="0.3">
      <c r="B24" t="s">
        <v>276</v>
      </c>
      <c r="C24" s="172">
        <v>9002865</v>
      </c>
    </row>
    <row r="25" spans="2:3" x14ac:dyDescent="0.3">
      <c r="B25" t="s">
        <v>213</v>
      </c>
      <c r="C25" s="172">
        <v>9002866</v>
      </c>
    </row>
    <row r="26" spans="2:3" x14ac:dyDescent="0.3">
      <c r="B26" t="s">
        <v>277</v>
      </c>
      <c r="C26" s="172">
        <v>9002867</v>
      </c>
    </row>
    <row r="27" spans="2:3" x14ac:dyDescent="0.3">
      <c r="B27" t="s">
        <v>220</v>
      </c>
      <c r="C27" s="172">
        <v>9002868</v>
      </c>
    </row>
    <row r="28" spans="2:3" x14ac:dyDescent="0.3">
      <c r="B28" t="s">
        <v>278</v>
      </c>
      <c r="C28" s="172">
        <v>9002869</v>
      </c>
    </row>
    <row r="29" spans="2:3" x14ac:dyDescent="0.3">
      <c r="B29" t="s">
        <v>279</v>
      </c>
      <c r="C29" s="172">
        <v>9002870</v>
      </c>
    </row>
    <row r="30" spans="2:3" x14ac:dyDescent="0.3">
      <c r="B30" t="s">
        <v>280</v>
      </c>
      <c r="C30" s="172">
        <v>9002871</v>
      </c>
    </row>
    <row r="31" spans="2:3" x14ac:dyDescent="0.3">
      <c r="B31" t="s">
        <v>148</v>
      </c>
      <c r="C31" s="172">
        <v>9002872</v>
      </c>
    </row>
    <row r="32" spans="2:3" x14ac:dyDescent="0.3">
      <c r="B32" t="s">
        <v>150</v>
      </c>
      <c r="C32" s="172">
        <v>9002873</v>
      </c>
    </row>
    <row r="33" spans="2:3" x14ac:dyDescent="0.3">
      <c r="B33" t="s">
        <v>173</v>
      </c>
      <c r="C33" s="172">
        <v>9002874</v>
      </c>
    </row>
    <row r="34" spans="2:3" x14ac:dyDescent="0.3">
      <c r="B34" t="s">
        <v>153</v>
      </c>
      <c r="C34" s="172">
        <v>9002875</v>
      </c>
    </row>
    <row r="35" spans="2:3" x14ac:dyDescent="0.3">
      <c r="B35" t="s">
        <v>152</v>
      </c>
      <c r="C35" s="172">
        <v>9002876</v>
      </c>
    </row>
    <row r="36" spans="2:3" x14ac:dyDescent="0.3">
      <c r="B36" t="s">
        <v>21</v>
      </c>
      <c r="C36" s="172">
        <v>9002877</v>
      </c>
    </row>
    <row r="37" spans="2:3" x14ac:dyDescent="0.3">
      <c r="B37" t="s">
        <v>281</v>
      </c>
      <c r="C37" s="172">
        <v>9002878</v>
      </c>
    </row>
    <row r="38" spans="2:3" x14ac:dyDescent="0.3">
      <c r="B38" t="s">
        <v>282</v>
      </c>
      <c r="C38" s="172">
        <v>9002879</v>
      </c>
    </row>
    <row r="39" spans="2:3" x14ac:dyDescent="0.3">
      <c r="B39" t="s">
        <v>79</v>
      </c>
      <c r="C39" s="172">
        <v>9002880</v>
      </c>
    </row>
    <row r="40" spans="2:3" x14ac:dyDescent="0.3">
      <c r="B40" t="s">
        <v>80</v>
      </c>
      <c r="C40" s="172">
        <v>9002881</v>
      </c>
    </row>
    <row r="41" spans="2:3" x14ac:dyDescent="0.3">
      <c r="B41" t="s">
        <v>283</v>
      </c>
      <c r="C41" s="172">
        <v>9002882</v>
      </c>
    </row>
    <row r="42" spans="2:3" x14ac:dyDescent="0.3">
      <c r="B42" t="s">
        <v>181</v>
      </c>
      <c r="C42" s="172">
        <v>9002883</v>
      </c>
    </row>
    <row r="43" spans="2:3" x14ac:dyDescent="0.3">
      <c r="B43" t="s">
        <v>284</v>
      </c>
      <c r="C43" s="172">
        <v>9002884</v>
      </c>
    </row>
    <row r="44" spans="2:3" x14ac:dyDescent="0.3">
      <c r="B44" t="s">
        <v>22</v>
      </c>
      <c r="C44" s="172">
        <v>9002885</v>
      </c>
    </row>
    <row r="45" spans="2:3" x14ac:dyDescent="0.3">
      <c r="B45" t="s">
        <v>285</v>
      </c>
      <c r="C45" s="172">
        <v>9002886</v>
      </c>
    </row>
    <row r="46" spans="2:3" x14ac:dyDescent="0.3">
      <c r="B46" t="s">
        <v>286</v>
      </c>
      <c r="C46" s="172">
        <v>9002887</v>
      </c>
    </row>
    <row r="47" spans="2:3" x14ac:dyDescent="0.3">
      <c r="B47" t="s">
        <v>70</v>
      </c>
      <c r="C47" s="172">
        <v>9002888</v>
      </c>
    </row>
    <row r="48" spans="2:3" x14ac:dyDescent="0.3">
      <c r="B48" t="s">
        <v>287</v>
      </c>
      <c r="C48" s="172">
        <v>9002889</v>
      </c>
    </row>
    <row r="49" spans="2:3" x14ac:dyDescent="0.3">
      <c r="B49" t="s">
        <v>288</v>
      </c>
      <c r="C49" s="172">
        <v>9002890</v>
      </c>
    </row>
    <row r="50" spans="2:3" x14ac:dyDescent="0.3">
      <c r="B50" t="s">
        <v>289</v>
      </c>
      <c r="C50" s="172">
        <v>9002891</v>
      </c>
    </row>
    <row r="51" spans="2:3" x14ac:dyDescent="0.3">
      <c r="B51" t="s">
        <v>179</v>
      </c>
      <c r="C51" s="172">
        <v>9002892</v>
      </c>
    </row>
    <row r="52" spans="2:3" x14ac:dyDescent="0.3">
      <c r="B52" t="s">
        <v>77</v>
      </c>
      <c r="C52" s="172">
        <v>9002893</v>
      </c>
    </row>
    <row r="53" spans="2:3" x14ac:dyDescent="0.3">
      <c r="B53" t="s">
        <v>290</v>
      </c>
      <c r="C53" s="172">
        <v>9002894</v>
      </c>
    </row>
    <row r="54" spans="2:3" x14ac:dyDescent="0.3">
      <c r="B54" t="s">
        <v>165</v>
      </c>
      <c r="C54" s="172">
        <v>9002895</v>
      </c>
    </row>
    <row r="55" spans="2:3" x14ac:dyDescent="0.3">
      <c r="B55" t="s">
        <v>171</v>
      </c>
      <c r="C55" s="172">
        <v>9002896</v>
      </c>
    </row>
    <row r="56" spans="2:3" x14ac:dyDescent="0.3">
      <c r="B56" t="s">
        <v>291</v>
      </c>
      <c r="C56" s="172">
        <v>9002897</v>
      </c>
    </row>
    <row r="57" spans="2:3" x14ac:dyDescent="0.3">
      <c r="B57" t="s">
        <v>163</v>
      </c>
      <c r="C57" s="172">
        <v>9002898</v>
      </c>
    </row>
    <row r="58" spans="2:3" x14ac:dyDescent="0.3">
      <c r="B58" t="s">
        <v>167</v>
      </c>
      <c r="C58" s="172">
        <v>9002899</v>
      </c>
    </row>
    <row r="59" spans="2:3" x14ac:dyDescent="0.3">
      <c r="B59" t="s">
        <v>292</v>
      </c>
      <c r="C59" s="172">
        <v>9002900</v>
      </c>
    </row>
    <row r="60" spans="2:3" x14ac:dyDescent="0.3">
      <c r="B60" t="s">
        <v>169</v>
      </c>
      <c r="C60" s="172">
        <v>9002901</v>
      </c>
    </row>
    <row r="61" spans="2:3" x14ac:dyDescent="0.3">
      <c r="B61" t="s">
        <v>293</v>
      </c>
      <c r="C61" s="172">
        <v>9002902</v>
      </c>
    </row>
    <row r="62" spans="2:3" x14ac:dyDescent="0.3">
      <c r="B62" t="s">
        <v>161</v>
      </c>
      <c r="C62" s="172">
        <v>9002903</v>
      </c>
    </row>
    <row r="63" spans="2:3" x14ac:dyDescent="0.3">
      <c r="B63" t="s">
        <v>294</v>
      </c>
      <c r="C63" s="172">
        <v>9002904</v>
      </c>
    </row>
    <row r="64" spans="2:3" x14ac:dyDescent="0.3">
      <c r="B64" t="s">
        <v>295</v>
      </c>
      <c r="C64" s="172">
        <v>9002905</v>
      </c>
    </row>
    <row r="65" spans="2:3" x14ac:dyDescent="0.3">
      <c r="B65" t="s">
        <v>296</v>
      </c>
      <c r="C65" s="172">
        <v>9002906</v>
      </c>
    </row>
    <row r="66" spans="2:3" x14ac:dyDescent="0.3">
      <c r="B66" t="s">
        <v>297</v>
      </c>
      <c r="C66" s="172">
        <v>9002907</v>
      </c>
    </row>
    <row r="67" spans="2:3" x14ac:dyDescent="0.3">
      <c r="B67" t="s">
        <v>298</v>
      </c>
      <c r="C67" s="172">
        <v>9002908</v>
      </c>
    </row>
    <row r="68" spans="2:3" x14ac:dyDescent="0.3">
      <c r="B68" t="s">
        <v>72</v>
      </c>
      <c r="C68" s="172">
        <v>9002909</v>
      </c>
    </row>
    <row r="69" spans="2:3" x14ac:dyDescent="0.3">
      <c r="B69" t="s">
        <v>11</v>
      </c>
      <c r="C69" s="172">
        <v>9002910</v>
      </c>
    </row>
    <row r="70" spans="2:3" x14ac:dyDescent="0.3">
      <c r="B70" t="s">
        <v>299</v>
      </c>
      <c r="C70" s="172">
        <v>9002911</v>
      </c>
    </row>
    <row r="71" spans="2:3" x14ac:dyDescent="0.3">
      <c r="B71" t="s">
        <v>300</v>
      </c>
      <c r="C71" s="172">
        <v>9002912</v>
      </c>
    </row>
    <row r="72" spans="2:3" x14ac:dyDescent="0.3">
      <c r="B72" t="s">
        <v>301</v>
      </c>
      <c r="C72" s="172">
        <v>9002913</v>
      </c>
    </row>
    <row r="73" spans="2:3" x14ac:dyDescent="0.3">
      <c r="B73" t="s">
        <v>302</v>
      </c>
      <c r="C73" s="172">
        <v>9002914</v>
      </c>
    </row>
    <row r="74" spans="2:3" x14ac:dyDescent="0.3">
      <c r="B74" t="s">
        <v>303</v>
      </c>
      <c r="C74" s="172">
        <v>9002915</v>
      </c>
    </row>
    <row r="75" spans="2:3" x14ac:dyDescent="0.3">
      <c r="B75" t="s">
        <v>304</v>
      </c>
      <c r="C75" s="172">
        <v>9002916</v>
      </c>
    </row>
    <row r="76" spans="2:3" x14ac:dyDescent="0.3">
      <c r="B76" t="s">
        <v>305</v>
      </c>
      <c r="C76" s="172">
        <v>9002917</v>
      </c>
    </row>
    <row r="77" spans="2:3" x14ac:dyDescent="0.3">
      <c r="B77" t="s">
        <v>306</v>
      </c>
      <c r="C77" s="172">
        <v>9002918</v>
      </c>
    </row>
    <row r="78" spans="2:3" x14ac:dyDescent="0.3">
      <c r="B78" t="s">
        <v>20</v>
      </c>
      <c r="C78" s="172">
        <v>9002919</v>
      </c>
    </row>
    <row r="79" spans="2:3" x14ac:dyDescent="0.3">
      <c r="B79" t="s">
        <v>307</v>
      </c>
      <c r="C79" s="172">
        <v>9002920</v>
      </c>
    </row>
    <row r="80" spans="2:3" x14ac:dyDescent="0.3">
      <c r="B80" t="s">
        <v>308</v>
      </c>
      <c r="C80" s="172">
        <v>9002921</v>
      </c>
    </row>
    <row r="81" spans="2:3" x14ac:dyDescent="0.3">
      <c r="B81" t="s">
        <v>309</v>
      </c>
      <c r="C81" s="172">
        <v>9002922</v>
      </c>
    </row>
    <row r="82" spans="2:3" x14ac:dyDescent="0.3">
      <c r="B82" t="s">
        <v>310</v>
      </c>
      <c r="C82" s="172">
        <v>9002923</v>
      </c>
    </row>
    <row r="83" spans="2:3" x14ac:dyDescent="0.3">
      <c r="B83" t="s">
        <v>311</v>
      </c>
      <c r="C83" s="172">
        <v>9002924</v>
      </c>
    </row>
    <row r="84" spans="2:3" x14ac:dyDescent="0.3">
      <c r="B84" t="s">
        <v>76</v>
      </c>
      <c r="C84" s="172">
        <v>9002925</v>
      </c>
    </row>
    <row r="85" spans="2:3" x14ac:dyDescent="0.3">
      <c r="B85" t="s">
        <v>312</v>
      </c>
      <c r="C85" s="172">
        <v>9002926</v>
      </c>
    </row>
    <row r="86" spans="2:3" x14ac:dyDescent="0.3">
      <c r="B86" t="s">
        <v>313</v>
      </c>
      <c r="C86" s="172">
        <v>9002927</v>
      </c>
    </row>
    <row r="87" spans="2:3" x14ac:dyDescent="0.3">
      <c r="B87" t="s">
        <v>314</v>
      </c>
      <c r="C87" s="172">
        <v>9002928</v>
      </c>
    </row>
    <row r="88" spans="2:3" x14ac:dyDescent="0.3">
      <c r="B88" t="s">
        <v>315</v>
      </c>
      <c r="C88" s="172">
        <v>9002929</v>
      </c>
    </row>
    <row r="89" spans="2:3" x14ac:dyDescent="0.3">
      <c r="B89" t="s">
        <v>75</v>
      </c>
      <c r="C89" s="172">
        <v>9002930</v>
      </c>
    </row>
    <row r="90" spans="2:3" x14ac:dyDescent="0.3">
      <c r="B90" t="s">
        <v>316</v>
      </c>
      <c r="C90" s="172">
        <v>9002931</v>
      </c>
    </row>
    <row r="91" spans="2:3" x14ac:dyDescent="0.3">
      <c r="B91" t="s">
        <v>187</v>
      </c>
      <c r="C91" s="172">
        <v>9002932</v>
      </c>
    </row>
    <row r="92" spans="2:3" x14ac:dyDescent="0.3">
      <c r="B92" t="s">
        <v>191</v>
      </c>
      <c r="C92" s="172">
        <v>9002933</v>
      </c>
    </row>
    <row r="93" spans="2:3" x14ac:dyDescent="0.3">
      <c r="B93" t="s">
        <v>189</v>
      </c>
      <c r="C93" s="172">
        <v>9002934</v>
      </c>
    </row>
    <row r="94" spans="2:3" x14ac:dyDescent="0.3">
      <c r="B94" t="s">
        <v>185</v>
      </c>
      <c r="C94" s="172">
        <v>9002935</v>
      </c>
    </row>
    <row r="95" spans="2:3" x14ac:dyDescent="0.3">
      <c r="B95" t="s">
        <v>193</v>
      </c>
      <c r="C95" s="172">
        <v>9002936</v>
      </c>
    </row>
    <row r="96" spans="2:3" x14ac:dyDescent="0.3">
      <c r="B96" t="s">
        <v>317</v>
      </c>
      <c r="C96" s="172">
        <v>9002937</v>
      </c>
    </row>
    <row r="97" spans="2:3" x14ac:dyDescent="0.3">
      <c r="B97" t="s">
        <v>318</v>
      </c>
      <c r="C97" s="172">
        <v>9002938</v>
      </c>
    </row>
    <row r="98" spans="2:3" x14ac:dyDescent="0.3">
      <c r="B98" t="s">
        <v>319</v>
      </c>
      <c r="C98" s="172">
        <v>9002939</v>
      </c>
    </row>
    <row r="99" spans="2:3" x14ac:dyDescent="0.3">
      <c r="B99" t="s">
        <v>320</v>
      </c>
      <c r="C99" s="172">
        <v>9002940</v>
      </c>
    </row>
    <row r="100" spans="2:3" x14ac:dyDescent="0.3">
      <c r="B100" s="183" t="s">
        <v>458</v>
      </c>
      <c r="C100" s="172">
        <v>9002941</v>
      </c>
    </row>
    <row r="101" spans="2:3" x14ac:dyDescent="0.3">
      <c r="B101" t="s">
        <v>236</v>
      </c>
      <c r="C101" s="172">
        <v>9002942</v>
      </c>
    </row>
    <row r="102" spans="2:3" x14ac:dyDescent="0.3">
      <c r="B102" t="s">
        <v>237</v>
      </c>
      <c r="C102" s="172">
        <v>9002943</v>
      </c>
    </row>
    <row r="103" spans="2:3" x14ac:dyDescent="0.3">
      <c r="B103" t="s">
        <v>231</v>
      </c>
      <c r="C103" s="172">
        <v>9002944</v>
      </c>
    </row>
    <row r="104" spans="2:3" x14ac:dyDescent="0.3">
      <c r="B104" t="s">
        <v>229</v>
      </c>
      <c r="C104" s="172">
        <v>9002945</v>
      </c>
    </row>
    <row r="105" spans="2:3" x14ac:dyDescent="0.3">
      <c r="B105" t="s">
        <v>321</v>
      </c>
      <c r="C105" s="172">
        <v>9002946</v>
      </c>
    </row>
    <row r="106" spans="2:3" x14ac:dyDescent="0.3">
      <c r="B106" t="s">
        <v>155</v>
      </c>
      <c r="C106" s="172">
        <v>9002947</v>
      </c>
    </row>
    <row r="107" spans="2:3" x14ac:dyDescent="0.3">
      <c r="B107" t="s">
        <v>322</v>
      </c>
      <c r="C107" s="172">
        <v>9002948</v>
      </c>
    </row>
    <row r="108" spans="2:3" x14ac:dyDescent="0.3">
      <c r="B108" t="s">
        <v>157</v>
      </c>
      <c r="C108" s="172">
        <v>9002949</v>
      </c>
    </row>
    <row r="109" spans="2:3" x14ac:dyDescent="0.3">
      <c r="B109" t="s">
        <v>323</v>
      </c>
      <c r="C109" s="172">
        <v>9002950</v>
      </c>
    </row>
    <row r="110" spans="2:3" x14ac:dyDescent="0.3">
      <c r="B110" t="s">
        <v>183</v>
      </c>
      <c r="C110" s="172">
        <v>9002951</v>
      </c>
    </row>
    <row r="111" spans="2:3" x14ac:dyDescent="0.3">
      <c r="B111" t="s">
        <v>324</v>
      </c>
      <c r="C111" s="172">
        <v>9002952</v>
      </c>
    </row>
    <row r="112" spans="2:3" x14ac:dyDescent="0.3">
      <c r="B112" t="s">
        <v>159</v>
      </c>
      <c r="C112" s="172">
        <v>9002953</v>
      </c>
    </row>
    <row r="113" spans="2:3" x14ac:dyDescent="0.3">
      <c r="B113" t="s">
        <v>325</v>
      </c>
      <c r="C113" s="172">
        <v>9002954</v>
      </c>
    </row>
    <row r="114" spans="2:3" x14ac:dyDescent="0.3">
      <c r="B114" t="s">
        <v>15</v>
      </c>
      <c r="C114" s="172">
        <v>9002955</v>
      </c>
    </row>
    <row r="115" spans="2:3" x14ac:dyDescent="0.3">
      <c r="B115" t="s">
        <v>326</v>
      </c>
      <c r="C115" s="172">
        <v>9002956</v>
      </c>
    </row>
    <row r="116" spans="2:3" x14ac:dyDescent="0.3">
      <c r="B116" t="s">
        <v>327</v>
      </c>
      <c r="C116" s="172">
        <v>9002957</v>
      </c>
    </row>
    <row r="117" spans="2:3" x14ac:dyDescent="0.3">
      <c r="B117" t="s">
        <v>71</v>
      </c>
      <c r="C117" s="172">
        <v>9002958</v>
      </c>
    </row>
    <row r="118" spans="2:3" x14ac:dyDescent="0.3">
      <c r="B118" t="s">
        <v>17</v>
      </c>
      <c r="C118" s="172">
        <v>9002959</v>
      </c>
    </row>
    <row r="119" spans="2:3" x14ac:dyDescent="0.3">
      <c r="B119" t="s">
        <v>328</v>
      </c>
      <c r="C119" s="172">
        <v>9002960</v>
      </c>
    </row>
    <row r="120" spans="2:3" x14ac:dyDescent="0.3">
      <c r="B120" t="s">
        <v>225</v>
      </c>
      <c r="C120" s="172">
        <v>9002961</v>
      </c>
    </row>
    <row r="121" spans="2:3" x14ac:dyDescent="0.3">
      <c r="B121" t="s">
        <v>329</v>
      </c>
      <c r="C121" s="172">
        <v>9002962</v>
      </c>
    </row>
    <row r="122" spans="2:3" x14ac:dyDescent="0.3">
      <c r="B122" t="s">
        <v>330</v>
      </c>
      <c r="C122" s="172">
        <v>9002963</v>
      </c>
    </row>
    <row r="123" spans="2:3" x14ac:dyDescent="0.3">
      <c r="B123" t="s">
        <v>331</v>
      </c>
      <c r="C123" s="172">
        <v>9002964</v>
      </c>
    </row>
    <row r="124" spans="2:3" x14ac:dyDescent="0.3">
      <c r="B124" t="s">
        <v>226</v>
      </c>
      <c r="C124" s="172">
        <v>9002965</v>
      </c>
    </row>
    <row r="125" spans="2:3" x14ac:dyDescent="0.3">
      <c r="B125" t="s">
        <v>227</v>
      </c>
      <c r="C125" s="172">
        <v>9002966</v>
      </c>
    </row>
    <row r="126" spans="2:3" x14ac:dyDescent="0.3">
      <c r="B126" t="s">
        <v>332</v>
      </c>
      <c r="C126" s="172">
        <v>9002967</v>
      </c>
    </row>
    <row r="127" spans="2:3" x14ac:dyDescent="0.3">
      <c r="B127" t="s">
        <v>333</v>
      </c>
      <c r="C127" s="172">
        <v>9002968</v>
      </c>
    </row>
    <row r="128" spans="2:3" x14ac:dyDescent="0.3">
      <c r="B128" t="s">
        <v>334</v>
      </c>
      <c r="C128" s="172">
        <v>9002969</v>
      </c>
    </row>
    <row r="129" spans="2:3" x14ac:dyDescent="0.3">
      <c r="B129" t="s">
        <v>224</v>
      </c>
      <c r="C129" s="172">
        <v>9002970</v>
      </c>
    </row>
    <row r="130" spans="2:3" x14ac:dyDescent="0.3">
      <c r="B130" t="s">
        <v>335</v>
      </c>
      <c r="C130" s="172">
        <v>9002971</v>
      </c>
    </row>
    <row r="131" spans="2:3" x14ac:dyDescent="0.3">
      <c r="B131" t="s">
        <v>336</v>
      </c>
      <c r="C131" s="172">
        <v>9002972</v>
      </c>
    </row>
    <row r="132" spans="2:3" x14ac:dyDescent="0.3">
      <c r="B132" t="s">
        <v>337</v>
      </c>
      <c r="C132" s="172">
        <v>9002973</v>
      </c>
    </row>
    <row r="133" spans="2:3" x14ac:dyDescent="0.3">
      <c r="B133" t="s">
        <v>338</v>
      </c>
      <c r="C133" s="172">
        <v>9002974</v>
      </c>
    </row>
    <row r="134" spans="2:3" x14ac:dyDescent="0.3">
      <c r="B134" t="s">
        <v>199</v>
      </c>
      <c r="C134" s="172">
        <v>9002975</v>
      </c>
    </row>
    <row r="135" spans="2:3" x14ac:dyDescent="0.3">
      <c r="B135" t="s">
        <v>195</v>
      </c>
      <c r="C135" s="172">
        <v>9002976</v>
      </c>
    </row>
    <row r="136" spans="2:3" x14ac:dyDescent="0.3">
      <c r="B136" t="s">
        <v>339</v>
      </c>
      <c r="C136" s="172">
        <v>9002977</v>
      </c>
    </row>
    <row r="137" spans="2:3" x14ac:dyDescent="0.3">
      <c r="B137" t="s">
        <v>340</v>
      </c>
      <c r="C137" s="172">
        <v>9002978</v>
      </c>
    </row>
    <row r="138" spans="2:3" x14ac:dyDescent="0.3">
      <c r="B138" t="s">
        <v>197</v>
      </c>
      <c r="C138" s="172">
        <v>9002979</v>
      </c>
    </row>
    <row r="139" spans="2:3" x14ac:dyDescent="0.3">
      <c r="B139" t="s">
        <v>341</v>
      </c>
      <c r="C139" s="172">
        <v>9002980</v>
      </c>
    </row>
    <row r="140" spans="2:3" x14ac:dyDescent="0.3">
      <c r="B140" t="s">
        <v>342</v>
      </c>
      <c r="C140" s="172">
        <v>9002981</v>
      </c>
    </row>
    <row r="141" spans="2:3" x14ac:dyDescent="0.3">
      <c r="B141" t="s">
        <v>343</v>
      </c>
      <c r="C141" s="172">
        <v>9002982</v>
      </c>
    </row>
    <row r="142" spans="2:3" x14ac:dyDescent="0.3">
      <c r="B142" s="183" t="s">
        <v>459</v>
      </c>
      <c r="C142" s="172">
        <v>9002983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AX397"/>
  <sheetViews>
    <sheetView topLeftCell="A160" workbookViewId="0">
      <selection activeCell="F81" sqref="F81"/>
    </sheetView>
  </sheetViews>
  <sheetFormatPr defaultRowHeight="12" x14ac:dyDescent="0.3"/>
  <cols>
    <col min="1" max="1" width="2.625" style="1" customWidth="1"/>
    <col min="2" max="2" width="10.375" style="1" bestFit="1" customWidth="1"/>
    <col min="3" max="3" width="25.625" style="1" customWidth="1"/>
    <col min="4" max="4" width="8.625" style="1" customWidth="1"/>
    <col min="5" max="5" width="8.625" style="9" customWidth="1"/>
    <col min="6" max="6" width="12.125" style="9" bestFit="1" customWidth="1"/>
    <col min="7" max="7" width="8.625" style="9" customWidth="1"/>
    <col min="8" max="8" width="25.625" style="1" customWidth="1"/>
    <col min="9" max="9" width="8.625" style="1" customWidth="1"/>
    <col min="10" max="10" width="8.625" style="9" customWidth="1"/>
    <col min="11" max="11" width="11.25" style="9" bestFit="1" customWidth="1"/>
    <col min="12" max="12" width="8.625" style="9" customWidth="1"/>
    <col min="13" max="13" width="25.625" style="1" customWidth="1"/>
    <col min="14" max="14" width="8.625" style="1" customWidth="1"/>
    <col min="15" max="15" width="8.625" style="9" customWidth="1"/>
    <col min="16" max="16" width="11.25" style="9" bestFit="1" customWidth="1"/>
    <col min="17" max="17" width="8.625" style="9" customWidth="1"/>
    <col min="18" max="18" width="10.375" style="1" bestFit="1" customWidth="1"/>
    <col min="19" max="19" width="25.625" style="1" customWidth="1"/>
    <col min="20" max="20" width="8.625" style="1" customWidth="1"/>
    <col min="21" max="21" width="8.625" style="9" customWidth="1"/>
    <col min="22" max="22" width="11.25" style="9" bestFit="1" customWidth="1"/>
    <col min="23" max="23" width="8.625" style="9" customWidth="1"/>
    <col min="24" max="24" width="25.625" style="1" customWidth="1"/>
    <col min="25" max="26" width="8.625" style="1" customWidth="1"/>
    <col min="27" max="27" width="11.25" style="9" bestFit="1" customWidth="1"/>
    <col min="28" max="28" width="8.625" style="9" customWidth="1"/>
    <col min="29" max="29" width="25.625" style="1" customWidth="1"/>
    <col min="30" max="30" width="8.625" style="1" customWidth="1"/>
    <col min="31" max="31" width="8.625" style="9" customWidth="1"/>
    <col min="32" max="32" width="11.25" style="9" bestFit="1" customWidth="1"/>
    <col min="33" max="33" width="8.625" style="9" customWidth="1"/>
    <col min="34" max="34" width="10.375" style="1" bestFit="1" customWidth="1"/>
    <col min="35" max="35" width="25.625" style="1" customWidth="1"/>
    <col min="36" max="36" width="8.625" style="1" customWidth="1"/>
    <col min="37" max="37" width="8.625" style="9" customWidth="1"/>
    <col min="38" max="38" width="11.25" style="9" bestFit="1" customWidth="1"/>
    <col min="39" max="39" width="8.625" style="9" customWidth="1"/>
    <col min="40" max="40" width="25.625" style="1" customWidth="1"/>
    <col min="41" max="41" width="8.625" style="1" customWidth="1"/>
    <col min="42" max="42" width="8.625" style="9" customWidth="1"/>
    <col min="43" max="43" width="11.25" style="9" bestFit="1" customWidth="1"/>
    <col min="44" max="44" width="8.625" style="9" customWidth="1"/>
    <col min="45" max="45" width="25.625" style="1" customWidth="1"/>
    <col min="46" max="46" width="8.625" style="1" customWidth="1"/>
    <col min="47" max="47" width="8.625" style="9" customWidth="1"/>
    <col min="48" max="48" width="11.25" style="9" bestFit="1" customWidth="1"/>
    <col min="49" max="49" width="8.625" style="9" customWidth="1"/>
    <col min="50" max="16384" width="9" style="1"/>
  </cols>
  <sheetData>
    <row r="2" spans="2:49" x14ac:dyDescent="0.3">
      <c r="B2" s="8"/>
      <c r="C2" s="8" t="s">
        <v>4</v>
      </c>
      <c r="D2" s="135" t="s">
        <v>134</v>
      </c>
      <c r="E2" s="8" t="s">
        <v>128</v>
      </c>
      <c r="F2" s="8" t="s">
        <v>129</v>
      </c>
      <c r="G2" s="8" t="s">
        <v>130</v>
      </c>
      <c r="J2" s="1" t="s">
        <v>146</v>
      </c>
      <c r="K2" s="1"/>
      <c r="L2" s="1"/>
      <c r="O2" s="10"/>
      <c r="P2" s="1"/>
      <c r="Q2" s="10"/>
      <c r="R2" s="6"/>
      <c r="S2" s="6"/>
      <c r="T2" s="6"/>
      <c r="U2" s="10"/>
      <c r="V2" s="1"/>
      <c r="W2" s="10"/>
      <c r="X2" s="6"/>
      <c r="Y2" s="6"/>
      <c r="Z2" s="6"/>
      <c r="AA2" s="1"/>
      <c r="AB2" s="10"/>
      <c r="AC2" s="6"/>
      <c r="AD2" s="6"/>
      <c r="AE2" s="10"/>
      <c r="AF2" s="1"/>
      <c r="AG2" s="10"/>
      <c r="AH2" s="6"/>
      <c r="AI2" s="6"/>
      <c r="AJ2" s="6"/>
      <c r="AK2" s="10"/>
      <c r="AL2" s="1"/>
      <c r="AM2" s="10"/>
      <c r="AN2" s="6"/>
      <c r="AO2" s="6"/>
      <c r="AP2" s="10"/>
      <c r="AQ2" s="1"/>
      <c r="AR2" s="10"/>
      <c r="AS2" s="6"/>
      <c r="AT2" s="6"/>
      <c r="AU2" s="10"/>
      <c r="AV2" s="1"/>
      <c r="AW2" s="10"/>
    </row>
    <row r="3" spans="2:49" x14ac:dyDescent="0.3">
      <c r="B3" s="8" t="s">
        <v>0</v>
      </c>
      <c r="C3" s="5">
        <v>0.3</v>
      </c>
      <c r="D3" s="136">
        <v>0</v>
      </c>
      <c r="E3" s="5">
        <v>0.03</v>
      </c>
      <c r="F3" s="5">
        <v>0.09</v>
      </c>
      <c r="G3" s="5">
        <f>C3-SUM(D3:F3)</f>
        <v>0.18</v>
      </c>
      <c r="H3" s="5">
        <f>SUM(D3:G3)</f>
        <v>0.3</v>
      </c>
      <c r="J3" s="1" t="s">
        <v>147</v>
      </c>
      <c r="K3" s="1"/>
      <c r="L3" s="1"/>
      <c r="O3" s="107"/>
      <c r="P3" s="1"/>
      <c r="Q3" s="10"/>
      <c r="R3" s="6"/>
      <c r="S3" s="11"/>
      <c r="T3" s="11"/>
      <c r="U3" s="10"/>
      <c r="V3" s="1"/>
      <c r="W3" s="10"/>
      <c r="X3" s="6"/>
      <c r="Y3" s="6"/>
      <c r="Z3" s="6"/>
      <c r="AA3" s="1"/>
      <c r="AB3" s="10"/>
      <c r="AC3" s="6"/>
      <c r="AD3" s="6"/>
      <c r="AE3" s="10"/>
      <c r="AF3" s="1"/>
      <c r="AG3" s="10"/>
      <c r="AH3" s="6"/>
      <c r="AI3" s="11"/>
      <c r="AJ3" s="11"/>
      <c r="AK3" s="10"/>
      <c r="AL3" s="1"/>
      <c r="AM3" s="10"/>
      <c r="AN3" s="6"/>
      <c r="AO3" s="6"/>
      <c r="AP3" s="10"/>
      <c r="AQ3" s="1"/>
      <c r="AR3" s="10"/>
      <c r="AS3" s="6"/>
      <c r="AT3" s="6"/>
      <c r="AU3" s="10"/>
      <c r="AV3" s="1"/>
      <c r="AW3" s="10"/>
    </row>
    <row r="4" spans="2:49" x14ac:dyDescent="0.3">
      <c r="B4" s="8" t="s">
        <v>1</v>
      </c>
      <c r="C4" s="5">
        <v>0.4</v>
      </c>
      <c r="D4" s="136">
        <v>0</v>
      </c>
      <c r="E4" s="5">
        <v>0.04</v>
      </c>
      <c r="F4" s="5">
        <v>0.12</v>
      </c>
      <c r="G4" s="5">
        <f t="shared" ref="G4:G5" si="0">C4-SUM(D4:F4)</f>
        <v>0.24000000000000002</v>
      </c>
      <c r="H4" s="5">
        <f t="shared" ref="H4:H5" si="1">SUM(D4:G4)</f>
        <v>0.4</v>
      </c>
      <c r="J4" s="1"/>
      <c r="K4" s="1"/>
      <c r="L4" s="1"/>
      <c r="O4" s="107"/>
      <c r="P4" s="1"/>
      <c r="Q4" s="10"/>
      <c r="R4" s="6"/>
      <c r="S4" s="11"/>
      <c r="T4" s="11"/>
      <c r="U4" s="10"/>
      <c r="V4" s="1"/>
      <c r="W4" s="10"/>
      <c r="X4" s="6"/>
      <c r="Y4" s="6"/>
      <c r="Z4" s="6"/>
      <c r="AA4" s="1"/>
      <c r="AB4" s="10"/>
      <c r="AC4" s="6"/>
      <c r="AD4" s="6"/>
      <c r="AE4" s="10"/>
      <c r="AF4" s="1"/>
      <c r="AG4" s="10"/>
      <c r="AH4" s="6"/>
      <c r="AI4" s="11"/>
      <c r="AJ4" s="11"/>
      <c r="AK4" s="10"/>
      <c r="AL4" s="1"/>
      <c r="AM4" s="10"/>
      <c r="AN4" s="6"/>
      <c r="AO4" s="6"/>
      <c r="AP4" s="10"/>
      <c r="AQ4" s="1"/>
      <c r="AR4" s="10"/>
      <c r="AS4" s="6"/>
      <c r="AT4" s="6"/>
      <c r="AU4" s="10"/>
      <c r="AV4" s="1"/>
      <c r="AW4" s="10"/>
    </row>
    <row r="5" spans="2:49" x14ac:dyDescent="0.3">
      <c r="B5" s="8" t="s">
        <v>2</v>
      </c>
      <c r="C5" s="5">
        <v>0.5</v>
      </c>
      <c r="D5" s="136">
        <v>0</v>
      </c>
      <c r="E5" s="5">
        <v>0.05</v>
      </c>
      <c r="F5" s="5">
        <v>0.15</v>
      </c>
      <c r="G5" s="5">
        <f t="shared" si="0"/>
        <v>0.3</v>
      </c>
      <c r="H5" s="5">
        <f t="shared" si="1"/>
        <v>0.5</v>
      </c>
      <c r="J5" s="1"/>
      <c r="K5" s="1"/>
      <c r="L5" s="1"/>
      <c r="O5" s="107"/>
      <c r="P5" s="1"/>
      <c r="Q5" s="10"/>
      <c r="R5" s="6"/>
      <c r="S5" s="11"/>
      <c r="T5" s="11"/>
      <c r="U5" s="10"/>
      <c r="V5" s="1"/>
      <c r="W5" s="10"/>
      <c r="X5" s="6"/>
      <c r="Y5" s="6"/>
      <c r="Z5" s="6"/>
      <c r="AA5" s="1"/>
      <c r="AB5" s="10"/>
      <c r="AC5" s="6"/>
      <c r="AD5" s="6"/>
      <c r="AE5" s="10"/>
      <c r="AF5" s="1"/>
      <c r="AG5" s="10"/>
      <c r="AH5" s="6"/>
      <c r="AI5" s="11"/>
      <c r="AJ5" s="11"/>
      <c r="AK5" s="10"/>
      <c r="AL5" s="1"/>
      <c r="AM5" s="10"/>
      <c r="AN5" s="6"/>
      <c r="AO5" s="6"/>
      <c r="AP5" s="10"/>
      <c r="AQ5" s="1"/>
      <c r="AR5" s="10"/>
      <c r="AS5" s="6"/>
      <c r="AT5" s="6"/>
      <c r="AU5" s="10"/>
      <c r="AV5" s="1"/>
      <c r="AW5" s="10"/>
    </row>
    <row r="6" spans="2:49" x14ac:dyDescent="0.3">
      <c r="G6" s="1"/>
    </row>
    <row r="7" spans="2:49" x14ac:dyDescent="0.3">
      <c r="B7" s="108"/>
      <c r="C7" s="108" t="s">
        <v>131</v>
      </c>
      <c r="D7" s="135" t="s">
        <v>133</v>
      </c>
      <c r="E7" s="108" t="s">
        <v>128</v>
      </c>
      <c r="F7" s="108" t="s">
        <v>129</v>
      </c>
      <c r="G7" s="108" t="s">
        <v>130</v>
      </c>
      <c r="J7" s="1"/>
      <c r="K7" s="1"/>
      <c r="L7" s="1"/>
      <c r="O7" s="10"/>
      <c r="P7" s="1"/>
      <c r="Q7" s="10"/>
      <c r="R7" s="6"/>
      <c r="S7" s="6"/>
      <c r="T7" s="6"/>
      <c r="U7" s="10"/>
      <c r="V7" s="1"/>
      <c r="W7" s="10"/>
      <c r="X7" s="6"/>
      <c r="Y7" s="6"/>
      <c r="Z7" s="6"/>
      <c r="AA7" s="1"/>
      <c r="AB7" s="10"/>
      <c r="AC7" s="6"/>
      <c r="AD7" s="6"/>
      <c r="AE7" s="10"/>
      <c r="AF7" s="1"/>
      <c r="AG7" s="10"/>
      <c r="AH7" s="6"/>
      <c r="AI7" s="6"/>
      <c r="AJ7" s="6"/>
      <c r="AK7" s="10"/>
      <c r="AL7" s="1"/>
      <c r="AM7" s="10"/>
      <c r="AN7" s="6"/>
      <c r="AO7" s="6"/>
      <c r="AP7" s="10"/>
      <c r="AQ7" s="1"/>
      <c r="AR7" s="10"/>
      <c r="AS7" s="6"/>
      <c r="AT7" s="6"/>
      <c r="AU7" s="10"/>
      <c r="AV7" s="1"/>
      <c r="AW7" s="10"/>
    </row>
    <row r="8" spans="2:49" x14ac:dyDescent="0.3">
      <c r="B8" s="108" t="s">
        <v>0</v>
      </c>
      <c r="C8" s="5">
        <v>1</v>
      </c>
      <c r="D8" s="136">
        <v>0</v>
      </c>
      <c r="E8" s="5">
        <v>0.1</v>
      </c>
      <c r="F8" s="5">
        <v>0.3</v>
      </c>
      <c r="G8" s="5">
        <f>C8-SUM(D8:F8)</f>
        <v>0.6</v>
      </c>
      <c r="H8" s="5">
        <f>SUM(D8:G8)</f>
        <v>1</v>
      </c>
      <c r="J8" s="1"/>
      <c r="K8" s="1"/>
      <c r="L8" s="1"/>
      <c r="O8" s="107"/>
      <c r="P8" s="1"/>
      <c r="Q8" s="10"/>
      <c r="R8" s="6"/>
      <c r="S8" s="11"/>
      <c r="T8" s="11"/>
      <c r="U8" s="10"/>
      <c r="V8" s="1"/>
      <c r="W8" s="10"/>
      <c r="X8" s="6"/>
      <c r="Y8" s="6"/>
      <c r="Z8" s="6"/>
      <c r="AA8" s="1"/>
      <c r="AB8" s="10"/>
      <c r="AC8" s="6"/>
      <c r="AD8" s="6"/>
      <c r="AE8" s="10"/>
      <c r="AF8" s="1"/>
      <c r="AG8" s="10"/>
      <c r="AH8" s="6"/>
      <c r="AI8" s="11"/>
      <c r="AJ8" s="11"/>
      <c r="AK8" s="10"/>
      <c r="AL8" s="1"/>
      <c r="AM8" s="10"/>
      <c r="AN8" s="6"/>
      <c r="AO8" s="6"/>
      <c r="AP8" s="10"/>
      <c r="AQ8" s="1"/>
      <c r="AR8" s="10"/>
      <c r="AS8" s="6"/>
      <c r="AT8" s="6"/>
      <c r="AU8" s="10"/>
      <c r="AV8" s="1"/>
      <c r="AW8" s="10"/>
    </row>
    <row r="9" spans="2:49" x14ac:dyDescent="0.3">
      <c r="B9" s="108" t="s">
        <v>1</v>
      </c>
      <c r="C9" s="5">
        <v>1</v>
      </c>
      <c r="D9" s="136">
        <v>0</v>
      </c>
      <c r="E9" s="5">
        <v>0.1</v>
      </c>
      <c r="F9" s="5">
        <v>0.3</v>
      </c>
      <c r="G9" s="5">
        <f>C9-SUM(D9:F9)</f>
        <v>0.6</v>
      </c>
      <c r="H9" s="5">
        <f t="shared" ref="H9:H10" si="2">SUM(D9:G9)</f>
        <v>1</v>
      </c>
      <c r="J9" s="1"/>
      <c r="K9" s="1"/>
      <c r="L9" s="1"/>
      <c r="O9" s="107"/>
      <c r="P9" s="1"/>
      <c r="Q9" s="10"/>
      <c r="R9" s="6"/>
      <c r="S9" s="11"/>
      <c r="T9" s="11"/>
      <c r="U9" s="10"/>
      <c r="V9" s="1"/>
      <c r="W9" s="10"/>
      <c r="X9" s="6"/>
      <c r="Y9" s="6"/>
      <c r="Z9" s="6"/>
      <c r="AA9" s="1"/>
      <c r="AB9" s="10"/>
      <c r="AC9" s="6"/>
      <c r="AD9" s="6"/>
      <c r="AE9" s="10"/>
      <c r="AF9" s="1"/>
      <c r="AG9" s="10"/>
      <c r="AH9" s="6"/>
      <c r="AI9" s="11"/>
      <c r="AJ9" s="11"/>
      <c r="AK9" s="10"/>
      <c r="AL9" s="1"/>
      <c r="AM9" s="10"/>
      <c r="AN9" s="6"/>
      <c r="AO9" s="6"/>
      <c r="AP9" s="10"/>
      <c r="AQ9" s="1"/>
      <c r="AR9" s="10"/>
      <c r="AS9" s="6"/>
      <c r="AT9" s="6"/>
      <c r="AU9" s="10"/>
      <c r="AV9" s="1"/>
      <c r="AW9" s="10"/>
    </row>
    <row r="10" spans="2:49" x14ac:dyDescent="0.3">
      <c r="B10" s="108" t="s">
        <v>2</v>
      </c>
      <c r="C10" s="5">
        <v>1</v>
      </c>
      <c r="D10" s="136">
        <v>0</v>
      </c>
      <c r="E10" s="5">
        <v>0.1</v>
      </c>
      <c r="F10" s="5">
        <v>0.3</v>
      </c>
      <c r="G10" s="5">
        <f>C10-SUM(D10:F10)</f>
        <v>0.6</v>
      </c>
      <c r="H10" s="5">
        <f t="shared" si="2"/>
        <v>1</v>
      </c>
      <c r="J10" s="1"/>
      <c r="K10" s="1"/>
      <c r="L10" s="1"/>
      <c r="O10" s="107"/>
      <c r="P10" s="1"/>
      <c r="Q10" s="10"/>
      <c r="R10" s="6"/>
      <c r="S10" s="11"/>
      <c r="T10" s="11"/>
      <c r="U10" s="10"/>
      <c r="V10" s="1"/>
      <c r="W10" s="10"/>
      <c r="X10" s="6"/>
      <c r="Y10" s="6"/>
      <c r="Z10" s="6"/>
      <c r="AA10" s="1"/>
      <c r="AB10" s="10"/>
      <c r="AC10" s="6"/>
      <c r="AD10" s="6"/>
      <c r="AE10" s="10"/>
      <c r="AF10" s="1"/>
      <c r="AG10" s="10"/>
      <c r="AH10" s="6"/>
      <c r="AI10" s="11"/>
      <c r="AJ10" s="11"/>
      <c r="AK10" s="10"/>
      <c r="AL10" s="1"/>
      <c r="AM10" s="10"/>
      <c r="AN10" s="6"/>
      <c r="AO10" s="6"/>
      <c r="AP10" s="10"/>
      <c r="AQ10" s="1"/>
      <c r="AR10" s="10"/>
      <c r="AS10" s="6"/>
      <c r="AT10" s="6"/>
      <c r="AU10" s="10"/>
      <c r="AV10" s="1"/>
      <c r="AW10" s="10"/>
    </row>
    <row r="11" spans="2:49" ht="12.75" thickBot="1" x14ac:dyDescent="0.35"/>
    <row r="12" spans="2:49" ht="12.75" thickBot="1" x14ac:dyDescent="0.35">
      <c r="B12" s="16" t="s">
        <v>3</v>
      </c>
      <c r="C12" s="14" t="s">
        <v>82</v>
      </c>
      <c r="D12" s="14" t="s">
        <v>117</v>
      </c>
      <c r="E12" s="13" t="s">
        <v>104</v>
      </c>
      <c r="F12" s="13" t="s">
        <v>132</v>
      </c>
      <c r="G12" s="13" t="s">
        <v>120</v>
      </c>
      <c r="H12" s="12" t="s">
        <v>83</v>
      </c>
      <c r="I12" s="14" t="s">
        <v>117</v>
      </c>
      <c r="J12" s="13" t="s">
        <v>104</v>
      </c>
      <c r="K12" s="13" t="s">
        <v>132</v>
      </c>
      <c r="L12" s="13" t="s">
        <v>120</v>
      </c>
      <c r="M12" s="12" t="s">
        <v>84</v>
      </c>
      <c r="N12" s="14" t="s">
        <v>117</v>
      </c>
      <c r="O12" s="13" t="s">
        <v>104</v>
      </c>
      <c r="P12" s="13" t="s">
        <v>132</v>
      </c>
      <c r="Q12" s="13" t="s">
        <v>120</v>
      </c>
      <c r="R12" s="16" t="s">
        <v>3</v>
      </c>
      <c r="S12" s="14" t="s">
        <v>82</v>
      </c>
      <c r="T12" s="14" t="s">
        <v>117</v>
      </c>
      <c r="U12" s="13" t="s">
        <v>104</v>
      </c>
      <c r="V12" s="13" t="s">
        <v>132</v>
      </c>
      <c r="W12" s="13" t="s">
        <v>120</v>
      </c>
      <c r="X12" s="12" t="s">
        <v>83</v>
      </c>
      <c r="Y12" s="14" t="s">
        <v>117</v>
      </c>
      <c r="Z12" s="13" t="s">
        <v>104</v>
      </c>
      <c r="AA12" s="13" t="s">
        <v>132</v>
      </c>
      <c r="AB12" s="13" t="s">
        <v>120</v>
      </c>
      <c r="AC12" s="12" t="s">
        <v>84</v>
      </c>
      <c r="AD12" s="14" t="s">
        <v>117</v>
      </c>
      <c r="AE12" s="13" t="s">
        <v>104</v>
      </c>
      <c r="AF12" s="13" t="s">
        <v>132</v>
      </c>
      <c r="AG12" s="13" t="s">
        <v>120</v>
      </c>
      <c r="AH12" s="16" t="s">
        <v>3</v>
      </c>
      <c r="AI12" s="94" t="s">
        <v>117</v>
      </c>
      <c r="AJ12" s="14" t="s">
        <v>117</v>
      </c>
      <c r="AK12" s="13" t="s">
        <v>104</v>
      </c>
      <c r="AL12" s="13" t="s">
        <v>132</v>
      </c>
      <c r="AM12" s="13" t="s">
        <v>120</v>
      </c>
      <c r="AN12" s="12" t="s">
        <v>83</v>
      </c>
      <c r="AO12" s="14" t="s">
        <v>117</v>
      </c>
      <c r="AP12" s="13" t="s">
        <v>104</v>
      </c>
      <c r="AQ12" s="13" t="s">
        <v>132</v>
      </c>
      <c r="AR12" s="13" t="s">
        <v>120</v>
      </c>
      <c r="AS12" s="12" t="s">
        <v>84</v>
      </c>
      <c r="AT12" s="14" t="s">
        <v>117</v>
      </c>
      <c r="AU12" s="13" t="s">
        <v>104</v>
      </c>
      <c r="AV12" s="13" t="s">
        <v>132</v>
      </c>
      <c r="AW12" s="95" t="s">
        <v>120</v>
      </c>
    </row>
    <row r="13" spans="2:49" x14ac:dyDescent="0.3">
      <c r="B13" s="17"/>
      <c r="C13" s="18" t="s">
        <v>26</v>
      </c>
      <c r="D13" s="18"/>
      <c r="E13" s="19">
        <v>0.06</v>
      </c>
      <c r="F13" s="132">
        <f t="shared" ref="F13:F56" si="3">E13*$G$8</f>
        <v>3.5999999999999997E-2</v>
      </c>
      <c r="G13" s="129">
        <f>F13*D13</f>
        <v>0</v>
      </c>
      <c r="H13" s="20" t="s">
        <v>26</v>
      </c>
      <c r="I13" s="20"/>
      <c r="J13" s="19">
        <v>0.08</v>
      </c>
      <c r="K13" s="132">
        <f t="shared" ref="K13:K56" si="4">J13*$G$8</f>
        <v>4.8000000000000001E-2</v>
      </c>
      <c r="L13" s="129">
        <f>K13*I13</f>
        <v>0</v>
      </c>
      <c r="M13" s="20" t="s">
        <v>26</v>
      </c>
      <c r="N13" s="63"/>
      <c r="O13" s="85">
        <v>0.1</v>
      </c>
      <c r="P13" s="132">
        <f t="shared" ref="P13:P56" si="5">O13*$G$8</f>
        <v>0.06</v>
      </c>
      <c r="Q13" s="129">
        <f>P13*N13</f>
        <v>0</v>
      </c>
      <c r="R13" s="17"/>
      <c r="S13" s="18" t="s">
        <v>26</v>
      </c>
      <c r="T13" s="18"/>
      <c r="U13" s="19">
        <v>0.08</v>
      </c>
      <c r="V13" s="132">
        <f t="shared" ref="V13:V56" si="6">U13*$G$9</f>
        <v>4.8000000000000001E-2</v>
      </c>
      <c r="W13" s="129">
        <f>V13*T13</f>
        <v>0</v>
      </c>
      <c r="X13" s="20" t="s">
        <v>26</v>
      </c>
      <c r="Y13" s="20"/>
      <c r="Z13" s="19">
        <v>0.1</v>
      </c>
      <c r="AA13" s="132">
        <f t="shared" ref="AA13:AA56" si="7">Z13*$G$9</f>
        <v>0.06</v>
      </c>
      <c r="AB13" s="129">
        <f>AA13*Y13</f>
        <v>0</v>
      </c>
      <c r="AC13" s="20" t="s">
        <v>26</v>
      </c>
      <c r="AD13" s="63"/>
      <c r="AE13" s="85">
        <v>0.12</v>
      </c>
      <c r="AF13" s="132">
        <f t="shared" ref="AF13:AF56" si="8">AE13*$G$9</f>
        <v>7.1999999999999995E-2</v>
      </c>
      <c r="AG13" s="129">
        <f>AF13*AD13</f>
        <v>0</v>
      </c>
      <c r="AH13" s="17"/>
      <c r="AI13" s="96" t="s">
        <v>26</v>
      </c>
      <c r="AJ13" s="18"/>
      <c r="AK13" s="19">
        <v>0.1</v>
      </c>
      <c r="AL13" s="132">
        <f t="shared" ref="AL13:AL56" si="9">AK13*$G$10</f>
        <v>0.06</v>
      </c>
      <c r="AM13" s="129">
        <f>AL13*AJ13</f>
        <v>0</v>
      </c>
      <c r="AN13" s="20" t="s">
        <v>26</v>
      </c>
      <c r="AO13" s="20"/>
      <c r="AP13" s="19">
        <v>0.12</v>
      </c>
      <c r="AQ13" s="132">
        <f t="shared" ref="AQ13:AQ56" si="10">AP13*$G$10</f>
        <v>7.1999999999999995E-2</v>
      </c>
      <c r="AR13" s="129">
        <f>AQ13*AO13</f>
        <v>0</v>
      </c>
      <c r="AS13" s="20" t="s">
        <v>26</v>
      </c>
      <c r="AT13" s="63"/>
      <c r="AU13" s="85">
        <v>0.14000000000000001</v>
      </c>
      <c r="AV13" s="132">
        <f t="shared" ref="AV13:AV56" si="11">AU13*$G$10</f>
        <v>8.4000000000000005E-2</v>
      </c>
      <c r="AW13" s="129">
        <f>AV13*AT13</f>
        <v>0</v>
      </c>
    </row>
    <row r="14" spans="2:49" x14ac:dyDescent="0.3">
      <c r="B14" s="15"/>
      <c r="C14" s="21" t="s">
        <v>25</v>
      </c>
      <c r="D14" s="21"/>
      <c r="E14" s="22">
        <v>0.06</v>
      </c>
      <c r="F14" s="132">
        <f t="shared" si="3"/>
        <v>3.5999999999999997E-2</v>
      </c>
      <c r="G14" s="129">
        <f t="shared" ref="G14:G56" si="12">F14*D14</f>
        <v>0</v>
      </c>
      <c r="H14" s="23" t="s">
        <v>25</v>
      </c>
      <c r="I14" s="23"/>
      <c r="J14" s="22">
        <v>0.08</v>
      </c>
      <c r="K14" s="132">
        <f t="shared" si="4"/>
        <v>4.8000000000000001E-2</v>
      </c>
      <c r="L14" s="129">
        <f t="shared" ref="L14:L56" si="13">K14*I14</f>
        <v>0</v>
      </c>
      <c r="M14" s="23" t="s">
        <v>25</v>
      </c>
      <c r="N14" s="64"/>
      <c r="O14" s="22">
        <v>0.1</v>
      </c>
      <c r="P14" s="132">
        <f t="shared" si="5"/>
        <v>0.06</v>
      </c>
      <c r="Q14" s="129">
        <f t="shared" ref="Q14:Q56" si="14">P14*N14</f>
        <v>0</v>
      </c>
      <c r="R14" s="15"/>
      <c r="S14" s="21" t="s">
        <v>25</v>
      </c>
      <c r="T14" s="21"/>
      <c r="U14" s="22">
        <v>0.08</v>
      </c>
      <c r="V14" s="132">
        <f t="shared" si="6"/>
        <v>4.8000000000000001E-2</v>
      </c>
      <c r="W14" s="129">
        <f t="shared" ref="W14:W56" si="15">V14*T14</f>
        <v>0</v>
      </c>
      <c r="X14" s="23" t="s">
        <v>25</v>
      </c>
      <c r="Y14" s="23"/>
      <c r="Z14" s="22">
        <v>0.1</v>
      </c>
      <c r="AA14" s="132">
        <f t="shared" si="7"/>
        <v>0.06</v>
      </c>
      <c r="AB14" s="129">
        <f t="shared" ref="AB14:AB56" si="16">AA14*Y14</f>
        <v>0</v>
      </c>
      <c r="AC14" s="23" t="s">
        <v>25</v>
      </c>
      <c r="AD14" s="64"/>
      <c r="AE14" s="22">
        <v>0.12</v>
      </c>
      <c r="AF14" s="132">
        <f t="shared" si="8"/>
        <v>7.1999999999999995E-2</v>
      </c>
      <c r="AG14" s="129">
        <f t="shared" ref="AG14:AG56" si="17">AF14*AD14</f>
        <v>0</v>
      </c>
      <c r="AH14" s="15"/>
      <c r="AI14" s="97" t="s">
        <v>25</v>
      </c>
      <c r="AJ14" s="21"/>
      <c r="AK14" s="22">
        <v>0.1</v>
      </c>
      <c r="AL14" s="132">
        <f t="shared" si="9"/>
        <v>0.06</v>
      </c>
      <c r="AM14" s="129">
        <f t="shared" ref="AM14:AM56" si="18">AL14*AJ14</f>
        <v>0</v>
      </c>
      <c r="AN14" s="23" t="s">
        <v>25</v>
      </c>
      <c r="AO14" s="23"/>
      <c r="AP14" s="22">
        <v>0.12</v>
      </c>
      <c r="AQ14" s="132">
        <f t="shared" si="10"/>
        <v>7.1999999999999995E-2</v>
      </c>
      <c r="AR14" s="129">
        <f t="shared" ref="AR14:AR56" si="19">AQ14*AO14</f>
        <v>0</v>
      </c>
      <c r="AS14" s="23" t="s">
        <v>25</v>
      </c>
      <c r="AT14" s="64"/>
      <c r="AU14" s="22">
        <v>0.14000000000000001</v>
      </c>
      <c r="AV14" s="132">
        <f t="shared" si="11"/>
        <v>8.4000000000000005E-2</v>
      </c>
      <c r="AW14" s="129">
        <f t="shared" ref="AW14:AW56" si="20">AV14*AT14</f>
        <v>0</v>
      </c>
    </row>
    <row r="15" spans="2:49" x14ac:dyDescent="0.3">
      <c r="B15" s="15"/>
      <c r="C15" s="31" t="s">
        <v>38</v>
      </c>
      <c r="D15" s="31"/>
      <c r="E15" s="32">
        <v>0.15</v>
      </c>
      <c r="F15" s="132">
        <f t="shared" si="3"/>
        <v>0.09</v>
      </c>
      <c r="G15" s="129">
        <f t="shared" si="12"/>
        <v>0</v>
      </c>
      <c r="H15" s="33" t="s">
        <v>8</v>
      </c>
      <c r="I15" s="33"/>
      <c r="J15" s="32">
        <v>0.1</v>
      </c>
      <c r="K15" s="132">
        <f t="shared" si="4"/>
        <v>0.06</v>
      </c>
      <c r="L15" s="129">
        <f t="shared" si="13"/>
        <v>0</v>
      </c>
      <c r="M15" s="33" t="s">
        <v>9</v>
      </c>
      <c r="N15" s="65"/>
      <c r="O15" s="32">
        <v>0.04</v>
      </c>
      <c r="P15" s="132">
        <f t="shared" si="5"/>
        <v>2.4E-2</v>
      </c>
      <c r="Q15" s="129">
        <f t="shared" si="14"/>
        <v>0</v>
      </c>
      <c r="R15" s="15"/>
      <c r="S15" s="31" t="s">
        <v>7</v>
      </c>
      <c r="T15" s="31"/>
      <c r="U15" s="32">
        <v>0.1</v>
      </c>
      <c r="V15" s="132">
        <f t="shared" si="6"/>
        <v>0.06</v>
      </c>
      <c r="W15" s="129">
        <f t="shared" si="15"/>
        <v>0</v>
      </c>
      <c r="X15" s="33" t="s">
        <v>9</v>
      </c>
      <c r="Y15" s="33"/>
      <c r="Z15" s="32">
        <v>0.06</v>
      </c>
      <c r="AA15" s="132">
        <f t="shared" si="7"/>
        <v>3.5999999999999997E-2</v>
      </c>
      <c r="AB15" s="129">
        <f t="shared" si="16"/>
        <v>0</v>
      </c>
      <c r="AC15" s="33" t="s">
        <v>85</v>
      </c>
      <c r="AD15" s="65"/>
      <c r="AE15" s="32">
        <v>0.04</v>
      </c>
      <c r="AF15" s="132">
        <f t="shared" si="8"/>
        <v>2.4E-2</v>
      </c>
      <c r="AG15" s="129">
        <f t="shared" si="17"/>
        <v>0</v>
      </c>
      <c r="AH15" s="15"/>
      <c r="AI15" s="98" t="s">
        <v>41</v>
      </c>
      <c r="AJ15" s="31"/>
      <c r="AK15" s="32">
        <v>0.1</v>
      </c>
      <c r="AL15" s="132">
        <f t="shared" si="9"/>
        <v>0.06</v>
      </c>
      <c r="AM15" s="129">
        <f t="shared" si="18"/>
        <v>0</v>
      </c>
      <c r="AN15" s="33" t="s">
        <v>85</v>
      </c>
      <c r="AO15" s="33"/>
      <c r="AP15" s="32">
        <v>0.1</v>
      </c>
      <c r="AQ15" s="132">
        <f t="shared" si="10"/>
        <v>0.06</v>
      </c>
      <c r="AR15" s="129">
        <f t="shared" si="19"/>
        <v>0</v>
      </c>
      <c r="AS15" s="33" t="s">
        <v>10</v>
      </c>
      <c r="AT15" s="65"/>
      <c r="AU15" s="32">
        <v>0.17979999999999999</v>
      </c>
      <c r="AV15" s="132">
        <f t="shared" si="11"/>
        <v>0.10787999999999999</v>
      </c>
      <c r="AW15" s="129">
        <f t="shared" si="20"/>
        <v>0</v>
      </c>
    </row>
    <row r="16" spans="2:49" x14ac:dyDescent="0.3">
      <c r="B16" s="15"/>
      <c r="C16" s="31" t="s">
        <v>39</v>
      </c>
      <c r="D16" s="31"/>
      <c r="E16" s="32">
        <v>0.15</v>
      </c>
      <c r="F16" s="132">
        <f t="shared" si="3"/>
        <v>0.09</v>
      </c>
      <c r="G16" s="129">
        <f t="shared" si="12"/>
        <v>0</v>
      </c>
      <c r="H16" s="33" t="s">
        <v>8</v>
      </c>
      <c r="I16" s="33"/>
      <c r="J16" s="32">
        <v>0.1</v>
      </c>
      <c r="K16" s="132">
        <f t="shared" si="4"/>
        <v>0.06</v>
      </c>
      <c r="L16" s="129">
        <f t="shared" si="13"/>
        <v>0</v>
      </c>
      <c r="M16" s="33" t="s">
        <v>52</v>
      </c>
      <c r="N16" s="65"/>
      <c r="O16" s="32">
        <v>0.04</v>
      </c>
      <c r="P16" s="132">
        <f t="shared" si="5"/>
        <v>2.4E-2</v>
      </c>
      <c r="Q16" s="129">
        <f t="shared" si="14"/>
        <v>0</v>
      </c>
      <c r="R16" s="15"/>
      <c r="S16" s="31" t="s">
        <v>40</v>
      </c>
      <c r="T16" s="31"/>
      <c r="U16" s="32">
        <v>0.1</v>
      </c>
      <c r="V16" s="132">
        <f t="shared" si="6"/>
        <v>0.06</v>
      </c>
      <c r="W16" s="129">
        <f t="shared" si="15"/>
        <v>0</v>
      </c>
      <c r="X16" s="33" t="s">
        <v>59</v>
      </c>
      <c r="Y16" s="33"/>
      <c r="Z16" s="32">
        <v>0.05</v>
      </c>
      <c r="AA16" s="132">
        <f t="shared" si="7"/>
        <v>0.03</v>
      </c>
      <c r="AB16" s="129">
        <f t="shared" si="16"/>
        <v>0</v>
      </c>
      <c r="AC16" s="33" t="s">
        <v>53</v>
      </c>
      <c r="AD16" s="65"/>
      <c r="AE16" s="32">
        <v>0.03</v>
      </c>
      <c r="AF16" s="132">
        <f t="shared" si="8"/>
        <v>1.7999999999999999E-2</v>
      </c>
      <c r="AG16" s="129">
        <f t="shared" si="17"/>
        <v>0</v>
      </c>
      <c r="AH16" s="15"/>
      <c r="AI16" s="98" t="s">
        <v>43</v>
      </c>
      <c r="AJ16" s="31"/>
      <c r="AK16" s="32">
        <v>0.1</v>
      </c>
      <c r="AL16" s="132">
        <f t="shared" si="9"/>
        <v>0.06</v>
      </c>
      <c r="AM16" s="129">
        <f t="shared" si="18"/>
        <v>0</v>
      </c>
      <c r="AN16" s="33" t="s">
        <v>86</v>
      </c>
      <c r="AO16" s="33"/>
      <c r="AP16" s="32">
        <v>0.1</v>
      </c>
      <c r="AQ16" s="132">
        <f t="shared" si="10"/>
        <v>0.06</v>
      </c>
      <c r="AR16" s="129">
        <f t="shared" si="19"/>
        <v>0</v>
      </c>
      <c r="AS16" s="33"/>
      <c r="AT16" s="65"/>
      <c r="AU16" s="32"/>
      <c r="AV16" s="132">
        <f t="shared" si="11"/>
        <v>0</v>
      </c>
      <c r="AW16" s="129">
        <f t="shared" si="20"/>
        <v>0</v>
      </c>
    </row>
    <row r="17" spans="2:49" x14ac:dyDescent="0.3">
      <c r="B17" s="15"/>
      <c r="C17" s="31" t="s">
        <v>6</v>
      </c>
      <c r="D17" s="31"/>
      <c r="E17" s="32">
        <v>0.1</v>
      </c>
      <c r="F17" s="132">
        <f t="shared" si="3"/>
        <v>0.06</v>
      </c>
      <c r="G17" s="129">
        <f t="shared" si="12"/>
        <v>0</v>
      </c>
      <c r="H17" s="33" t="s">
        <v>47</v>
      </c>
      <c r="I17" s="33"/>
      <c r="J17" s="32">
        <v>0.1</v>
      </c>
      <c r="K17" s="132">
        <f t="shared" si="4"/>
        <v>0.06</v>
      </c>
      <c r="L17" s="129">
        <f t="shared" si="13"/>
        <v>0</v>
      </c>
      <c r="M17" s="33" t="s">
        <v>53</v>
      </c>
      <c r="N17" s="65"/>
      <c r="O17" s="32">
        <v>0.03</v>
      </c>
      <c r="P17" s="132">
        <f t="shared" si="5"/>
        <v>1.7999999999999999E-2</v>
      </c>
      <c r="Q17" s="129">
        <f t="shared" si="14"/>
        <v>0</v>
      </c>
      <c r="R17" s="15"/>
      <c r="S17" s="31" t="s">
        <v>41</v>
      </c>
      <c r="T17" s="31"/>
      <c r="U17" s="32">
        <v>0.09</v>
      </c>
      <c r="V17" s="132">
        <f t="shared" si="6"/>
        <v>5.3999999999999999E-2</v>
      </c>
      <c r="W17" s="129">
        <f t="shared" si="15"/>
        <v>0</v>
      </c>
      <c r="X17" s="33" t="s">
        <v>92</v>
      </c>
      <c r="Y17" s="33"/>
      <c r="Z17" s="32">
        <v>0.04</v>
      </c>
      <c r="AA17" s="132">
        <f t="shared" si="7"/>
        <v>2.4E-2</v>
      </c>
      <c r="AB17" s="129">
        <f t="shared" si="16"/>
        <v>0</v>
      </c>
      <c r="AC17" s="33" t="s">
        <v>10</v>
      </c>
      <c r="AD17" s="65"/>
      <c r="AE17" s="32">
        <v>0.03</v>
      </c>
      <c r="AF17" s="132">
        <f t="shared" si="8"/>
        <v>1.7999999999999999E-2</v>
      </c>
      <c r="AG17" s="129">
        <f t="shared" si="17"/>
        <v>0</v>
      </c>
      <c r="AH17" s="15"/>
      <c r="AI17" s="98" t="s">
        <v>44</v>
      </c>
      <c r="AJ17" s="31"/>
      <c r="AK17" s="32">
        <v>0.09</v>
      </c>
      <c r="AL17" s="132">
        <f t="shared" si="9"/>
        <v>5.3999999999999999E-2</v>
      </c>
      <c r="AM17" s="129">
        <f t="shared" si="18"/>
        <v>0</v>
      </c>
      <c r="AN17" s="33" t="s">
        <v>10</v>
      </c>
      <c r="AO17" s="33"/>
      <c r="AP17" s="32">
        <v>0.1</v>
      </c>
      <c r="AQ17" s="132">
        <f t="shared" si="10"/>
        <v>0.06</v>
      </c>
      <c r="AR17" s="129">
        <f t="shared" si="19"/>
        <v>0</v>
      </c>
      <c r="AS17" s="33"/>
      <c r="AT17" s="65"/>
      <c r="AU17" s="32"/>
      <c r="AV17" s="132">
        <f t="shared" si="11"/>
        <v>0</v>
      </c>
      <c r="AW17" s="129">
        <f t="shared" si="20"/>
        <v>0</v>
      </c>
    </row>
    <row r="18" spans="2:49" x14ac:dyDescent="0.3">
      <c r="B18" s="15"/>
      <c r="C18" s="31" t="s">
        <v>40</v>
      </c>
      <c r="D18" s="31"/>
      <c r="E18" s="32">
        <v>0.1</v>
      </c>
      <c r="F18" s="132">
        <f t="shared" si="3"/>
        <v>0.06</v>
      </c>
      <c r="G18" s="129">
        <f t="shared" si="12"/>
        <v>0</v>
      </c>
      <c r="H18" s="33" t="s">
        <v>48</v>
      </c>
      <c r="I18" s="33"/>
      <c r="J18" s="32">
        <v>0.1</v>
      </c>
      <c r="K18" s="132">
        <f t="shared" si="4"/>
        <v>0.06</v>
      </c>
      <c r="L18" s="129">
        <f t="shared" si="13"/>
        <v>0</v>
      </c>
      <c r="M18" s="33"/>
      <c r="N18" s="65"/>
      <c r="O18" s="32"/>
      <c r="P18" s="132">
        <f t="shared" si="5"/>
        <v>0</v>
      </c>
      <c r="Q18" s="129">
        <f t="shared" si="14"/>
        <v>0</v>
      </c>
      <c r="R18" s="15"/>
      <c r="S18" s="31" t="s">
        <v>43</v>
      </c>
      <c r="T18" s="31"/>
      <c r="U18" s="32">
        <v>0.09</v>
      </c>
      <c r="V18" s="132">
        <f t="shared" si="6"/>
        <v>5.3999999999999999E-2</v>
      </c>
      <c r="W18" s="129">
        <f t="shared" si="15"/>
        <v>0</v>
      </c>
      <c r="X18" s="33" t="s">
        <v>60</v>
      </c>
      <c r="Y18" s="33"/>
      <c r="Z18" s="32">
        <v>0.04</v>
      </c>
      <c r="AA18" s="132">
        <f t="shared" si="7"/>
        <v>2.4E-2</v>
      </c>
      <c r="AB18" s="129">
        <f t="shared" si="16"/>
        <v>0</v>
      </c>
      <c r="AC18" s="33"/>
      <c r="AD18" s="65"/>
      <c r="AE18" s="32"/>
      <c r="AF18" s="132">
        <f t="shared" si="8"/>
        <v>0</v>
      </c>
      <c r="AG18" s="129">
        <f t="shared" si="17"/>
        <v>0</v>
      </c>
      <c r="AH18" s="15"/>
      <c r="AI18" s="98" t="s">
        <v>8</v>
      </c>
      <c r="AJ18" s="31"/>
      <c r="AK18" s="32">
        <v>0.09</v>
      </c>
      <c r="AL18" s="132">
        <f t="shared" si="9"/>
        <v>5.3999999999999999E-2</v>
      </c>
      <c r="AM18" s="129">
        <f t="shared" si="18"/>
        <v>0</v>
      </c>
      <c r="AN18" s="33"/>
      <c r="AO18" s="33"/>
      <c r="AP18" s="32"/>
      <c r="AQ18" s="132">
        <f t="shared" si="10"/>
        <v>0</v>
      </c>
      <c r="AR18" s="129">
        <f t="shared" si="19"/>
        <v>0</v>
      </c>
      <c r="AS18" s="33"/>
      <c r="AT18" s="65"/>
      <c r="AU18" s="32"/>
      <c r="AV18" s="132">
        <f t="shared" si="11"/>
        <v>0</v>
      </c>
      <c r="AW18" s="129">
        <f t="shared" si="20"/>
        <v>0</v>
      </c>
    </row>
    <row r="19" spans="2:49" x14ac:dyDescent="0.3">
      <c r="B19" s="15"/>
      <c r="C19" s="31" t="s">
        <v>41</v>
      </c>
      <c r="D19" s="31"/>
      <c r="E19" s="32">
        <v>0.08</v>
      </c>
      <c r="F19" s="132">
        <f t="shared" si="3"/>
        <v>4.8000000000000001E-2</v>
      </c>
      <c r="G19" s="129">
        <f t="shared" si="12"/>
        <v>0</v>
      </c>
      <c r="H19" s="33" t="s">
        <v>49</v>
      </c>
      <c r="I19" s="33"/>
      <c r="J19" s="32">
        <v>7.0000000000000007E-2</v>
      </c>
      <c r="K19" s="132">
        <f t="shared" si="4"/>
        <v>4.2000000000000003E-2</v>
      </c>
      <c r="L19" s="129">
        <f t="shared" si="13"/>
        <v>0</v>
      </c>
      <c r="M19" s="33"/>
      <c r="N19" s="65"/>
      <c r="O19" s="32"/>
      <c r="P19" s="132">
        <f t="shared" si="5"/>
        <v>0</v>
      </c>
      <c r="Q19" s="129">
        <f t="shared" si="14"/>
        <v>0</v>
      </c>
      <c r="R19" s="15"/>
      <c r="S19" s="31" t="s">
        <v>44</v>
      </c>
      <c r="T19" s="31"/>
      <c r="U19" s="32">
        <v>0.06</v>
      </c>
      <c r="V19" s="132">
        <f t="shared" si="6"/>
        <v>3.5999999999999997E-2</v>
      </c>
      <c r="W19" s="129">
        <f t="shared" si="15"/>
        <v>0</v>
      </c>
      <c r="X19" s="33" t="s">
        <v>61</v>
      </c>
      <c r="Y19" s="33"/>
      <c r="Z19" s="32">
        <v>0.03</v>
      </c>
      <c r="AA19" s="132">
        <f t="shared" si="7"/>
        <v>1.7999999999999999E-2</v>
      </c>
      <c r="AB19" s="129">
        <f t="shared" si="16"/>
        <v>0</v>
      </c>
      <c r="AC19" s="33"/>
      <c r="AD19" s="65"/>
      <c r="AE19" s="32"/>
      <c r="AF19" s="132">
        <f t="shared" si="8"/>
        <v>0</v>
      </c>
      <c r="AG19" s="129">
        <f t="shared" si="17"/>
        <v>0</v>
      </c>
      <c r="AH19" s="15"/>
      <c r="AI19" s="98" t="s">
        <v>48</v>
      </c>
      <c r="AJ19" s="31"/>
      <c r="AK19" s="32">
        <v>0.06</v>
      </c>
      <c r="AL19" s="132">
        <f t="shared" si="9"/>
        <v>3.5999999999999997E-2</v>
      </c>
      <c r="AM19" s="129">
        <f t="shared" si="18"/>
        <v>0</v>
      </c>
      <c r="AN19" s="33"/>
      <c r="AO19" s="33"/>
      <c r="AP19" s="32"/>
      <c r="AQ19" s="132">
        <f t="shared" si="10"/>
        <v>0</v>
      </c>
      <c r="AR19" s="129">
        <f t="shared" si="19"/>
        <v>0</v>
      </c>
      <c r="AS19" s="33"/>
      <c r="AT19" s="65"/>
      <c r="AU19" s="32"/>
      <c r="AV19" s="132">
        <f t="shared" si="11"/>
        <v>0</v>
      </c>
      <c r="AW19" s="129">
        <f t="shared" si="20"/>
        <v>0</v>
      </c>
    </row>
    <row r="20" spans="2:49" x14ac:dyDescent="0.3">
      <c r="B20" s="15"/>
      <c r="C20" s="31" t="s">
        <v>42</v>
      </c>
      <c r="D20" s="31"/>
      <c r="E20" s="32">
        <v>0.02</v>
      </c>
      <c r="F20" s="132">
        <f t="shared" si="3"/>
        <v>1.2E-2</v>
      </c>
      <c r="G20" s="129">
        <f t="shared" si="12"/>
        <v>0</v>
      </c>
      <c r="H20" s="33" t="s">
        <v>9</v>
      </c>
      <c r="I20" s="33"/>
      <c r="J20" s="32">
        <v>0.02</v>
      </c>
      <c r="K20" s="132">
        <f t="shared" si="4"/>
        <v>1.2E-2</v>
      </c>
      <c r="L20" s="129">
        <f t="shared" si="13"/>
        <v>0</v>
      </c>
      <c r="M20" s="33"/>
      <c r="N20" s="65"/>
      <c r="O20" s="32"/>
      <c r="P20" s="132">
        <f t="shared" si="5"/>
        <v>0</v>
      </c>
      <c r="Q20" s="129">
        <f t="shared" si="14"/>
        <v>0</v>
      </c>
      <c r="R20" s="15"/>
      <c r="S20" s="31" t="s">
        <v>8</v>
      </c>
      <c r="T20" s="31"/>
      <c r="U20" s="32">
        <v>0.06</v>
      </c>
      <c r="V20" s="132">
        <f t="shared" si="6"/>
        <v>3.5999999999999997E-2</v>
      </c>
      <c r="W20" s="129">
        <f t="shared" si="15"/>
        <v>0</v>
      </c>
      <c r="X20" s="33" t="s">
        <v>85</v>
      </c>
      <c r="Y20" s="33"/>
      <c r="Z20" s="32">
        <v>0.03</v>
      </c>
      <c r="AA20" s="132">
        <f t="shared" si="7"/>
        <v>1.7999999999999999E-2</v>
      </c>
      <c r="AB20" s="129">
        <f t="shared" si="16"/>
        <v>0</v>
      </c>
      <c r="AC20" s="33"/>
      <c r="AD20" s="65"/>
      <c r="AE20" s="32"/>
      <c r="AF20" s="132">
        <f t="shared" si="8"/>
        <v>0</v>
      </c>
      <c r="AG20" s="129">
        <f t="shared" si="17"/>
        <v>0</v>
      </c>
      <c r="AH20" s="15"/>
      <c r="AI20" s="98" t="s">
        <v>9</v>
      </c>
      <c r="AJ20" s="31"/>
      <c r="AK20" s="32">
        <v>0.06</v>
      </c>
      <c r="AL20" s="132">
        <f t="shared" si="9"/>
        <v>3.5999999999999997E-2</v>
      </c>
      <c r="AM20" s="129">
        <f t="shared" si="18"/>
        <v>0</v>
      </c>
      <c r="AN20" s="33"/>
      <c r="AO20" s="33"/>
      <c r="AP20" s="32"/>
      <c r="AQ20" s="132">
        <f t="shared" si="10"/>
        <v>0</v>
      </c>
      <c r="AR20" s="129">
        <f t="shared" si="19"/>
        <v>0</v>
      </c>
      <c r="AS20" s="33"/>
      <c r="AT20" s="65"/>
      <c r="AU20" s="32"/>
      <c r="AV20" s="132">
        <f t="shared" si="11"/>
        <v>0</v>
      </c>
      <c r="AW20" s="129">
        <f t="shared" si="20"/>
        <v>0</v>
      </c>
    </row>
    <row r="21" spans="2:49" x14ac:dyDescent="0.3">
      <c r="B21" s="15"/>
      <c r="C21" s="46"/>
      <c r="D21" s="46"/>
      <c r="E21" s="47"/>
      <c r="F21" s="132">
        <f t="shared" si="3"/>
        <v>0</v>
      </c>
      <c r="G21" s="129">
        <f t="shared" si="12"/>
        <v>0</v>
      </c>
      <c r="H21" s="48"/>
      <c r="I21" s="48"/>
      <c r="J21" s="47"/>
      <c r="K21" s="132">
        <f t="shared" si="4"/>
        <v>0</v>
      </c>
      <c r="L21" s="129">
        <f t="shared" si="13"/>
        <v>0</v>
      </c>
      <c r="M21" s="48"/>
      <c r="N21" s="66"/>
      <c r="O21" s="47"/>
      <c r="P21" s="132">
        <f t="shared" si="5"/>
        <v>0</v>
      </c>
      <c r="Q21" s="129">
        <f t="shared" si="14"/>
        <v>0</v>
      </c>
      <c r="R21" s="15"/>
      <c r="S21" s="46" t="s">
        <v>13</v>
      </c>
      <c r="T21" s="46"/>
      <c r="U21" s="47">
        <v>0.01</v>
      </c>
      <c r="V21" s="132">
        <f t="shared" si="6"/>
        <v>6.0000000000000001E-3</v>
      </c>
      <c r="W21" s="129">
        <f t="shared" si="15"/>
        <v>0</v>
      </c>
      <c r="X21" s="48"/>
      <c r="Y21" s="48"/>
      <c r="Z21" s="47"/>
      <c r="AA21" s="132">
        <f t="shared" si="7"/>
        <v>0</v>
      </c>
      <c r="AB21" s="129">
        <f t="shared" si="16"/>
        <v>0</v>
      </c>
      <c r="AC21" s="48"/>
      <c r="AD21" s="66"/>
      <c r="AE21" s="47"/>
      <c r="AF21" s="132">
        <f t="shared" si="8"/>
        <v>0</v>
      </c>
      <c r="AG21" s="129">
        <f t="shared" si="17"/>
        <v>0</v>
      </c>
      <c r="AH21" s="15"/>
      <c r="AI21" s="99" t="s">
        <v>18</v>
      </c>
      <c r="AJ21" s="46"/>
      <c r="AK21" s="47">
        <v>0.01</v>
      </c>
      <c r="AL21" s="132">
        <f t="shared" si="9"/>
        <v>6.0000000000000001E-3</v>
      </c>
      <c r="AM21" s="129">
        <f t="shared" si="18"/>
        <v>0</v>
      </c>
      <c r="AN21" s="48"/>
      <c r="AO21" s="48"/>
      <c r="AP21" s="47"/>
      <c r="AQ21" s="132">
        <f t="shared" si="10"/>
        <v>0</v>
      </c>
      <c r="AR21" s="129">
        <f t="shared" si="19"/>
        <v>0</v>
      </c>
      <c r="AS21" s="48"/>
      <c r="AT21" s="66"/>
      <c r="AU21" s="47"/>
      <c r="AV21" s="132">
        <f t="shared" si="11"/>
        <v>0</v>
      </c>
      <c r="AW21" s="129">
        <f t="shared" si="20"/>
        <v>0</v>
      </c>
    </row>
    <row r="22" spans="2:49" x14ac:dyDescent="0.3">
      <c r="B22" s="15"/>
      <c r="C22" s="46"/>
      <c r="D22" s="46"/>
      <c r="E22" s="47"/>
      <c r="F22" s="132">
        <f t="shared" si="3"/>
        <v>0</v>
      </c>
      <c r="G22" s="129">
        <f t="shared" si="12"/>
        <v>0</v>
      </c>
      <c r="H22" s="52" t="s">
        <v>12</v>
      </c>
      <c r="I22" s="52"/>
      <c r="J22" s="50">
        <v>0.01</v>
      </c>
      <c r="K22" s="132">
        <f t="shared" si="4"/>
        <v>6.0000000000000001E-3</v>
      </c>
      <c r="L22" s="129">
        <f t="shared" si="13"/>
        <v>0</v>
      </c>
      <c r="M22" s="49" t="s">
        <v>12</v>
      </c>
      <c r="N22" s="67"/>
      <c r="O22" s="50">
        <v>0.02</v>
      </c>
      <c r="P22" s="132">
        <f t="shared" si="5"/>
        <v>1.2E-2</v>
      </c>
      <c r="Q22" s="129">
        <f t="shared" si="14"/>
        <v>0</v>
      </c>
      <c r="R22" s="15"/>
      <c r="S22" s="46"/>
      <c r="T22" s="46"/>
      <c r="U22" s="47"/>
      <c r="V22" s="132">
        <f t="shared" si="6"/>
        <v>0</v>
      </c>
      <c r="W22" s="129">
        <f t="shared" si="15"/>
        <v>0</v>
      </c>
      <c r="X22" s="49" t="s">
        <v>14</v>
      </c>
      <c r="Y22" s="49"/>
      <c r="Z22" s="50">
        <v>0.02</v>
      </c>
      <c r="AA22" s="132">
        <f t="shared" si="7"/>
        <v>1.2E-2</v>
      </c>
      <c r="AB22" s="129">
        <f t="shared" si="16"/>
        <v>0</v>
      </c>
      <c r="AC22" s="49" t="s">
        <v>14</v>
      </c>
      <c r="AD22" s="67"/>
      <c r="AE22" s="86">
        <v>0.02</v>
      </c>
      <c r="AF22" s="132">
        <f t="shared" si="8"/>
        <v>1.2E-2</v>
      </c>
      <c r="AG22" s="129">
        <f t="shared" si="17"/>
        <v>0</v>
      </c>
      <c r="AH22" s="15"/>
      <c r="AI22" s="99"/>
      <c r="AJ22" s="46"/>
      <c r="AK22" s="47"/>
      <c r="AL22" s="132">
        <f t="shared" si="9"/>
        <v>0</v>
      </c>
      <c r="AM22" s="129">
        <f t="shared" si="18"/>
        <v>0</v>
      </c>
      <c r="AN22" s="49" t="s">
        <v>19</v>
      </c>
      <c r="AO22" s="49"/>
      <c r="AP22" s="50">
        <v>0.02</v>
      </c>
      <c r="AQ22" s="132">
        <f t="shared" si="10"/>
        <v>1.2E-2</v>
      </c>
      <c r="AR22" s="129">
        <f t="shared" si="19"/>
        <v>0</v>
      </c>
      <c r="AS22" s="49" t="s">
        <v>19</v>
      </c>
      <c r="AT22" s="67"/>
      <c r="AU22" s="86">
        <v>0.02</v>
      </c>
      <c r="AV22" s="132">
        <f t="shared" si="11"/>
        <v>1.2E-2</v>
      </c>
      <c r="AW22" s="129">
        <f t="shared" si="20"/>
        <v>0</v>
      </c>
    </row>
    <row r="23" spans="2:49" x14ac:dyDescent="0.3">
      <c r="B23" s="15"/>
      <c r="C23" s="46"/>
      <c r="D23" s="46"/>
      <c r="E23" s="47"/>
      <c r="F23" s="132">
        <f t="shared" si="3"/>
        <v>0</v>
      </c>
      <c r="G23" s="129">
        <f t="shared" si="12"/>
        <v>0</v>
      </c>
      <c r="H23" s="48"/>
      <c r="I23" s="48"/>
      <c r="J23" s="47"/>
      <c r="K23" s="132">
        <f t="shared" si="4"/>
        <v>0</v>
      </c>
      <c r="L23" s="129">
        <f t="shared" si="13"/>
        <v>0</v>
      </c>
      <c r="M23" s="53" t="s">
        <v>64</v>
      </c>
      <c r="N23" s="81"/>
      <c r="O23" s="90">
        <v>0.02</v>
      </c>
      <c r="P23" s="132">
        <f t="shared" si="5"/>
        <v>1.2E-2</v>
      </c>
      <c r="Q23" s="129">
        <f t="shared" si="14"/>
        <v>0</v>
      </c>
      <c r="R23" s="15"/>
      <c r="S23" s="46"/>
      <c r="T23" s="46"/>
      <c r="U23" s="47"/>
      <c r="V23" s="132">
        <f t="shared" si="6"/>
        <v>0</v>
      </c>
      <c r="W23" s="129">
        <f t="shared" si="15"/>
        <v>0</v>
      </c>
      <c r="X23" s="48"/>
      <c r="Y23" s="48"/>
      <c r="Z23" s="47"/>
      <c r="AA23" s="132">
        <f t="shared" si="7"/>
        <v>0</v>
      </c>
      <c r="AB23" s="129">
        <f t="shared" si="16"/>
        <v>0</v>
      </c>
      <c r="AC23" s="51" t="s">
        <v>93</v>
      </c>
      <c r="AD23" s="68"/>
      <c r="AE23" s="87">
        <v>0.02</v>
      </c>
      <c r="AF23" s="132">
        <f t="shared" si="8"/>
        <v>1.2E-2</v>
      </c>
      <c r="AG23" s="129">
        <f t="shared" si="17"/>
        <v>0</v>
      </c>
      <c r="AH23" s="15"/>
      <c r="AI23" s="99"/>
      <c r="AJ23" s="46"/>
      <c r="AK23" s="47"/>
      <c r="AL23" s="132">
        <f t="shared" si="9"/>
        <v>0</v>
      </c>
      <c r="AM23" s="129">
        <f t="shared" si="18"/>
        <v>0</v>
      </c>
      <c r="AN23" s="48"/>
      <c r="AO23" s="48"/>
      <c r="AP23" s="47"/>
      <c r="AQ23" s="132">
        <f t="shared" si="10"/>
        <v>0</v>
      </c>
      <c r="AR23" s="129">
        <f t="shared" si="19"/>
        <v>0</v>
      </c>
      <c r="AS23" s="51" t="s">
        <v>87</v>
      </c>
      <c r="AT23" s="68"/>
      <c r="AU23" s="87">
        <v>0.02</v>
      </c>
      <c r="AV23" s="132">
        <f t="shared" si="11"/>
        <v>1.2E-2</v>
      </c>
      <c r="AW23" s="129">
        <f t="shared" si="20"/>
        <v>0</v>
      </c>
    </row>
    <row r="24" spans="2:49" x14ac:dyDescent="0.3">
      <c r="B24" s="15"/>
      <c r="C24" s="38" t="s">
        <v>65</v>
      </c>
      <c r="D24" s="38"/>
      <c r="E24" s="39">
        <v>0.01</v>
      </c>
      <c r="F24" s="132">
        <f t="shared" si="3"/>
        <v>6.0000000000000001E-3</v>
      </c>
      <c r="G24" s="129">
        <f t="shared" si="12"/>
        <v>0</v>
      </c>
      <c r="H24" s="40" t="s">
        <v>107</v>
      </c>
      <c r="I24" s="40"/>
      <c r="J24" s="39">
        <v>0.02</v>
      </c>
      <c r="K24" s="132">
        <f t="shared" si="4"/>
        <v>1.2E-2</v>
      </c>
      <c r="L24" s="129">
        <f t="shared" si="13"/>
        <v>0</v>
      </c>
      <c r="M24" s="40" t="s">
        <v>109</v>
      </c>
      <c r="N24" s="69"/>
      <c r="O24" s="39">
        <v>0.02</v>
      </c>
      <c r="P24" s="132">
        <f t="shared" si="5"/>
        <v>1.2E-2</v>
      </c>
      <c r="Q24" s="129">
        <f t="shared" si="14"/>
        <v>0</v>
      </c>
      <c r="R24" s="15"/>
      <c r="S24" s="38" t="s">
        <v>107</v>
      </c>
      <c r="T24" s="38"/>
      <c r="U24" s="39">
        <v>0.01</v>
      </c>
      <c r="V24" s="132">
        <f t="shared" si="6"/>
        <v>6.0000000000000001E-3</v>
      </c>
      <c r="W24" s="129">
        <f t="shared" si="15"/>
        <v>0</v>
      </c>
      <c r="X24" s="40"/>
      <c r="Y24" s="40"/>
      <c r="Z24" s="39"/>
      <c r="AA24" s="132">
        <f t="shared" si="7"/>
        <v>0</v>
      </c>
      <c r="AB24" s="129">
        <f t="shared" si="16"/>
        <v>0</v>
      </c>
      <c r="AC24" s="40"/>
      <c r="AD24" s="69"/>
      <c r="AE24" s="39"/>
      <c r="AF24" s="132">
        <f t="shared" si="8"/>
        <v>0</v>
      </c>
      <c r="AG24" s="129">
        <f t="shared" si="17"/>
        <v>0</v>
      </c>
      <c r="AH24" s="15"/>
      <c r="AI24" s="100" t="s">
        <v>109</v>
      </c>
      <c r="AJ24" s="40"/>
      <c r="AK24" s="39">
        <v>0.01</v>
      </c>
      <c r="AL24" s="132">
        <f t="shared" si="9"/>
        <v>6.0000000000000001E-3</v>
      </c>
      <c r="AM24" s="129">
        <f t="shared" si="18"/>
        <v>0</v>
      </c>
      <c r="AN24" s="40"/>
      <c r="AO24" s="40"/>
      <c r="AP24" s="39"/>
      <c r="AQ24" s="132">
        <f t="shared" si="10"/>
        <v>0</v>
      </c>
      <c r="AR24" s="129">
        <f t="shared" si="19"/>
        <v>0</v>
      </c>
      <c r="AS24" s="40"/>
      <c r="AT24" s="69"/>
      <c r="AU24" s="39"/>
      <c r="AV24" s="132">
        <f t="shared" si="11"/>
        <v>0</v>
      </c>
      <c r="AW24" s="129">
        <f t="shared" si="20"/>
        <v>0</v>
      </c>
    </row>
    <row r="25" spans="2:49" x14ac:dyDescent="0.3">
      <c r="B25" s="15"/>
      <c r="C25" s="38" t="s">
        <v>66</v>
      </c>
      <c r="D25" s="38"/>
      <c r="E25" s="39">
        <v>0</v>
      </c>
      <c r="F25" s="132">
        <f t="shared" si="3"/>
        <v>0</v>
      </c>
      <c r="G25" s="129">
        <f t="shared" si="12"/>
        <v>0</v>
      </c>
      <c r="H25" s="40" t="s">
        <v>108</v>
      </c>
      <c r="I25" s="40"/>
      <c r="J25" s="39">
        <v>0.02</v>
      </c>
      <c r="K25" s="132">
        <f t="shared" si="4"/>
        <v>1.2E-2</v>
      </c>
      <c r="L25" s="129">
        <f t="shared" si="13"/>
        <v>0</v>
      </c>
      <c r="M25" s="40" t="s">
        <v>68</v>
      </c>
      <c r="N25" s="69"/>
      <c r="O25" s="39">
        <v>0.04</v>
      </c>
      <c r="P25" s="132">
        <f t="shared" si="5"/>
        <v>2.4E-2</v>
      </c>
      <c r="Q25" s="129">
        <f t="shared" si="14"/>
        <v>0</v>
      </c>
      <c r="R25" s="15"/>
      <c r="S25" s="38" t="s">
        <v>108</v>
      </c>
      <c r="T25" s="38"/>
      <c r="U25" s="39">
        <v>0.02</v>
      </c>
      <c r="V25" s="132">
        <f t="shared" si="6"/>
        <v>1.2E-2</v>
      </c>
      <c r="W25" s="129">
        <f t="shared" si="15"/>
        <v>0</v>
      </c>
      <c r="X25" s="40" t="s">
        <v>68</v>
      </c>
      <c r="Y25" s="40"/>
      <c r="Z25" s="39">
        <v>0.03</v>
      </c>
      <c r="AA25" s="132">
        <f t="shared" si="7"/>
        <v>1.7999999999999999E-2</v>
      </c>
      <c r="AB25" s="129">
        <f t="shared" si="16"/>
        <v>0</v>
      </c>
      <c r="AC25" s="40" t="s">
        <v>110</v>
      </c>
      <c r="AD25" s="69"/>
      <c r="AE25" s="39">
        <v>0.03</v>
      </c>
      <c r="AF25" s="132">
        <f t="shared" si="8"/>
        <v>1.7999999999999999E-2</v>
      </c>
      <c r="AG25" s="129">
        <f t="shared" si="17"/>
        <v>0</v>
      </c>
      <c r="AH25" s="15"/>
      <c r="AI25" s="100" t="s">
        <v>68</v>
      </c>
      <c r="AJ25" s="40"/>
      <c r="AK25" s="39">
        <v>0.02</v>
      </c>
      <c r="AL25" s="132">
        <f t="shared" si="9"/>
        <v>1.2E-2</v>
      </c>
      <c r="AM25" s="129">
        <f t="shared" si="18"/>
        <v>0</v>
      </c>
      <c r="AN25" s="40" t="s">
        <v>110</v>
      </c>
      <c r="AO25" s="40"/>
      <c r="AP25" s="39">
        <v>3.2939999999999997E-2</v>
      </c>
      <c r="AQ25" s="132">
        <f t="shared" si="10"/>
        <v>1.9763999999999997E-2</v>
      </c>
      <c r="AR25" s="129">
        <f t="shared" si="19"/>
        <v>0</v>
      </c>
      <c r="AS25" s="40" t="s">
        <v>111</v>
      </c>
      <c r="AT25" s="69"/>
      <c r="AU25" s="39">
        <v>0.03</v>
      </c>
      <c r="AV25" s="132">
        <f t="shared" si="11"/>
        <v>1.7999999999999999E-2</v>
      </c>
      <c r="AW25" s="129">
        <f t="shared" si="20"/>
        <v>0</v>
      </c>
    </row>
    <row r="26" spans="2:49" x14ac:dyDescent="0.3">
      <c r="B26" s="15"/>
      <c r="C26" s="38"/>
      <c r="D26" s="38"/>
      <c r="E26" s="39"/>
      <c r="F26" s="132">
        <f t="shared" si="3"/>
        <v>0</v>
      </c>
      <c r="G26" s="129">
        <f t="shared" si="12"/>
        <v>0</v>
      </c>
      <c r="H26" s="44"/>
      <c r="I26" s="44"/>
      <c r="J26" s="42"/>
      <c r="K26" s="132">
        <f t="shared" si="4"/>
        <v>0</v>
      </c>
      <c r="L26" s="129">
        <f t="shared" si="13"/>
        <v>0</v>
      </c>
      <c r="M26" s="45" t="s">
        <v>20</v>
      </c>
      <c r="N26" s="82"/>
      <c r="O26" s="91">
        <v>0.05</v>
      </c>
      <c r="P26" s="132">
        <f t="shared" si="5"/>
        <v>0.03</v>
      </c>
      <c r="Q26" s="129">
        <f t="shared" si="14"/>
        <v>0</v>
      </c>
      <c r="R26" s="15"/>
      <c r="S26" s="38"/>
      <c r="T26" s="38"/>
      <c r="U26" s="39"/>
      <c r="V26" s="132">
        <f t="shared" si="6"/>
        <v>0</v>
      </c>
      <c r="W26" s="129">
        <f t="shared" si="15"/>
        <v>0</v>
      </c>
      <c r="X26" s="44" t="s">
        <v>20</v>
      </c>
      <c r="Y26" s="44"/>
      <c r="Z26" s="42">
        <v>0.01</v>
      </c>
      <c r="AA26" s="132">
        <f t="shared" si="7"/>
        <v>6.0000000000000001E-3</v>
      </c>
      <c r="AB26" s="129">
        <f t="shared" si="16"/>
        <v>0</v>
      </c>
      <c r="AC26" s="41" t="s">
        <v>74</v>
      </c>
      <c r="AD26" s="70"/>
      <c r="AE26" s="42">
        <v>0.02</v>
      </c>
      <c r="AF26" s="132">
        <f t="shared" si="8"/>
        <v>1.2E-2</v>
      </c>
      <c r="AG26" s="129">
        <f t="shared" si="17"/>
        <v>0</v>
      </c>
      <c r="AH26" s="15"/>
      <c r="AI26" s="100"/>
      <c r="AJ26" s="38"/>
      <c r="AK26" s="39"/>
      <c r="AL26" s="132">
        <f t="shared" si="9"/>
        <v>0</v>
      </c>
      <c r="AM26" s="129">
        <f t="shared" si="18"/>
        <v>0</v>
      </c>
      <c r="AN26" s="44" t="s">
        <v>112</v>
      </c>
      <c r="AO26" s="44"/>
      <c r="AP26" s="42">
        <v>0.03</v>
      </c>
      <c r="AQ26" s="132">
        <f t="shared" si="10"/>
        <v>1.7999999999999999E-2</v>
      </c>
      <c r="AR26" s="129">
        <f t="shared" si="19"/>
        <v>0</v>
      </c>
      <c r="AS26" s="41" t="s">
        <v>113</v>
      </c>
      <c r="AT26" s="70"/>
      <c r="AU26" s="42">
        <v>0.03</v>
      </c>
      <c r="AV26" s="132">
        <f t="shared" si="11"/>
        <v>1.7999999999999999E-2</v>
      </c>
      <c r="AW26" s="129">
        <f t="shared" si="20"/>
        <v>0</v>
      </c>
    </row>
    <row r="27" spans="2:49" x14ac:dyDescent="0.3">
      <c r="B27" s="15"/>
      <c r="C27" s="21"/>
      <c r="D27" s="21"/>
      <c r="E27" s="22"/>
      <c r="F27" s="132">
        <f t="shared" si="3"/>
        <v>0</v>
      </c>
      <c r="G27" s="129">
        <f t="shared" si="12"/>
        <v>0</v>
      </c>
      <c r="H27" s="24" t="s">
        <v>45</v>
      </c>
      <c r="I27" s="24"/>
      <c r="J27" s="25">
        <v>0.01</v>
      </c>
      <c r="K27" s="132">
        <f t="shared" si="4"/>
        <v>6.0000000000000001E-3</v>
      </c>
      <c r="L27" s="129">
        <f t="shared" si="13"/>
        <v>0</v>
      </c>
      <c r="M27" s="26" t="s">
        <v>67</v>
      </c>
      <c r="N27" s="72"/>
      <c r="O27" s="25">
        <v>0.05</v>
      </c>
      <c r="P27" s="132">
        <f t="shared" si="5"/>
        <v>0.03</v>
      </c>
      <c r="Q27" s="129">
        <f t="shared" si="14"/>
        <v>0</v>
      </c>
      <c r="R27" s="15"/>
      <c r="S27" s="21" t="s">
        <v>45</v>
      </c>
      <c r="T27" s="21"/>
      <c r="U27" s="22">
        <v>0.01</v>
      </c>
      <c r="V27" s="132">
        <f t="shared" si="6"/>
        <v>6.0000000000000001E-3</v>
      </c>
      <c r="W27" s="129">
        <f t="shared" si="15"/>
        <v>0</v>
      </c>
      <c r="X27" s="23"/>
      <c r="Y27" s="23"/>
      <c r="Z27" s="22"/>
      <c r="AA27" s="132">
        <f t="shared" si="7"/>
        <v>0</v>
      </c>
      <c r="AB27" s="129">
        <f t="shared" si="16"/>
        <v>0</v>
      </c>
      <c r="AC27" s="23"/>
      <c r="AD27" s="64"/>
      <c r="AE27" s="22"/>
      <c r="AF27" s="132">
        <f t="shared" si="8"/>
        <v>0</v>
      </c>
      <c r="AG27" s="129">
        <f t="shared" si="17"/>
        <v>0</v>
      </c>
      <c r="AH27" s="15"/>
      <c r="AI27" s="97" t="s">
        <v>57</v>
      </c>
      <c r="AJ27" s="21"/>
      <c r="AK27" s="22">
        <v>5.0000000000000001E-3</v>
      </c>
      <c r="AL27" s="132">
        <f t="shared" si="9"/>
        <v>3.0000000000000001E-3</v>
      </c>
      <c r="AM27" s="129">
        <f t="shared" si="18"/>
        <v>0</v>
      </c>
      <c r="AN27" s="28" t="s">
        <v>75</v>
      </c>
      <c r="AO27" s="28"/>
      <c r="AP27" s="29">
        <v>0.03</v>
      </c>
      <c r="AQ27" s="132">
        <f t="shared" si="10"/>
        <v>1.7999999999999999E-2</v>
      </c>
      <c r="AR27" s="129">
        <f t="shared" si="19"/>
        <v>0</v>
      </c>
      <c r="AS27" s="30" t="s">
        <v>75</v>
      </c>
      <c r="AT27" s="71"/>
      <c r="AU27" s="29">
        <v>0.03</v>
      </c>
      <c r="AV27" s="132">
        <f t="shared" si="11"/>
        <v>1.7999999999999999E-2</v>
      </c>
      <c r="AW27" s="129">
        <f t="shared" si="20"/>
        <v>0</v>
      </c>
    </row>
    <row r="28" spans="2:49" x14ac:dyDescent="0.3">
      <c r="B28" s="15"/>
      <c r="C28" s="21"/>
      <c r="D28" s="21"/>
      <c r="E28" s="22"/>
      <c r="F28" s="132">
        <f t="shared" si="3"/>
        <v>0</v>
      </c>
      <c r="G28" s="129">
        <f t="shared" si="12"/>
        <v>0</v>
      </c>
      <c r="H28" s="23"/>
      <c r="I28" s="23"/>
      <c r="J28" s="22"/>
      <c r="K28" s="132">
        <f t="shared" si="4"/>
        <v>0</v>
      </c>
      <c r="L28" s="129">
        <f t="shared" si="13"/>
        <v>0</v>
      </c>
      <c r="M28" s="23"/>
      <c r="N28" s="64"/>
      <c r="O28" s="22"/>
      <c r="P28" s="132">
        <f t="shared" si="5"/>
        <v>0</v>
      </c>
      <c r="Q28" s="129">
        <f t="shared" si="14"/>
        <v>0</v>
      </c>
      <c r="R28" s="15"/>
      <c r="S28" s="21"/>
      <c r="T28" s="21"/>
      <c r="U28" s="22"/>
      <c r="V28" s="132">
        <f t="shared" si="6"/>
        <v>0</v>
      </c>
      <c r="W28" s="129">
        <f t="shared" si="15"/>
        <v>0</v>
      </c>
      <c r="X28" s="24" t="s">
        <v>57</v>
      </c>
      <c r="Y28" s="24"/>
      <c r="Z28" s="25">
        <v>0.02</v>
      </c>
      <c r="AA28" s="132">
        <f t="shared" si="7"/>
        <v>1.2E-2</v>
      </c>
      <c r="AB28" s="129">
        <f t="shared" si="16"/>
        <v>0</v>
      </c>
      <c r="AC28" s="26" t="s">
        <v>57</v>
      </c>
      <c r="AD28" s="72"/>
      <c r="AE28" s="25">
        <v>0.03</v>
      </c>
      <c r="AF28" s="132">
        <f t="shared" si="8"/>
        <v>1.7999999999999999E-2</v>
      </c>
      <c r="AG28" s="129">
        <f t="shared" si="17"/>
        <v>0</v>
      </c>
      <c r="AH28" s="15"/>
      <c r="AI28" s="97" t="s">
        <v>76</v>
      </c>
      <c r="AJ28" s="21"/>
      <c r="AK28" s="22">
        <v>5.0000000000000001E-3</v>
      </c>
      <c r="AL28" s="132">
        <f t="shared" si="9"/>
        <v>3.0000000000000001E-3</v>
      </c>
      <c r="AM28" s="129">
        <f t="shared" si="18"/>
        <v>0</v>
      </c>
      <c r="AN28" s="30" t="s">
        <v>58</v>
      </c>
      <c r="AO28" s="30"/>
      <c r="AP28" s="29">
        <v>0.03</v>
      </c>
      <c r="AQ28" s="132">
        <f t="shared" si="10"/>
        <v>1.7999999999999999E-2</v>
      </c>
      <c r="AR28" s="129">
        <f t="shared" si="19"/>
        <v>0</v>
      </c>
      <c r="AS28" s="30" t="s">
        <v>58</v>
      </c>
      <c r="AT28" s="71"/>
      <c r="AU28" s="29">
        <v>0.03</v>
      </c>
      <c r="AV28" s="132">
        <f t="shared" si="11"/>
        <v>1.7999999999999999E-2</v>
      </c>
      <c r="AW28" s="129">
        <f t="shared" si="20"/>
        <v>0</v>
      </c>
    </row>
    <row r="29" spans="2:49" x14ac:dyDescent="0.3">
      <c r="B29" s="15" t="s">
        <v>101</v>
      </c>
      <c r="C29" s="21"/>
      <c r="D29" s="21"/>
      <c r="E29" s="22"/>
      <c r="F29" s="132">
        <f t="shared" si="3"/>
        <v>0</v>
      </c>
      <c r="G29" s="129">
        <f t="shared" si="12"/>
        <v>0</v>
      </c>
      <c r="H29" s="24"/>
      <c r="I29" s="24"/>
      <c r="J29" s="25"/>
      <c r="K29" s="132">
        <f t="shared" si="4"/>
        <v>0</v>
      </c>
      <c r="L29" s="129">
        <f t="shared" si="13"/>
        <v>0</v>
      </c>
      <c r="M29" s="24"/>
      <c r="N29" s="77"/>
      <c r="O29" s="25"/>
      <c r="P29" s="132">
        <f t="shared" si="5"/>
        <v>0</v>
      </c>
      <c r="Q29" s="129">
        <f t="shared" si="14"/>
        <v>0</v>
      </c>
      <c r="R29" s="15" t="s">
        <v>102</v>
      </c>
      <c r="S29" s="21"/>
      <c r="T29" s="21"/>
      <c r="U29" s="22"/>
      <c r="V29" s="132">
        <f t="shared" si="6"/>
        <v>0</v>
      </c>
      <c r="W29" s="129">
        <f t="shared" si="15"/>
        <v>0</v>
      </c>
      <c r="X29" s="26" t="s">
        <v>58</v>
      </c>
      <c r="Y29" s="26"/>
      <c r="Z29" s="25">
        <v>0.02</v>
      </c>
      <c r="AA29" s="132">
        <f t="shared" si="7"/>
        <v>1.2E-2</v>
      </c>
      <c r="AB29" s="129">
        <f t="shared" si="16"/>
        <v>0</v>
      </c>
      <c r="AC29" s="26" t="s">
        <v>58</v>
      </c>
      <c r="AD29" s="72"/>
      <c r="AE29" s="25">
        <v>0.03</v>
      </c>
      <c r="AF29" s="132">
        <f t="shared" si="8"/>
        <v>1.7999999999999999E-2</v>
      </c>
      <c r="AG29" s="129">
        <f t="shared" si="17"/>
        <v>0</v>
      </c>
      <c r="AH29" s="15" t="s">
        <v>103</v>
      </c>
      <c r="AI29" s="97"/>
      <c r="AJ29" s="21"/>
      <c r="AK29" s="22"/>
      <c r="AL29" s="132">
        <f t="shared" si="9"/>
        <v>0</v>
      </c>
      <c r="AM29" s="129">
        <f t="shared" si="18"/>
        <v>0</v>
      </c>
      <c r="AN29" s="26" t="s">
        <v>88</v>
      </c>
      <c r="AO29" s="26"/>
      <c r="AP29" s="25">
        <v>0.03</v>
      </c>
      <c r="AQ29" s="132">
        <f t="shared" si="10"/>
        <v>1.7999999999999999E-2</v>
      </c>
      <c r="AR29" s="129">
        <f t="shared" si="19"/>
        <v>0</v>
      </c>
      <c r="AS29" s="26" t="s">
        <v>88</v>
      </c>
      <c r="AT29" s="72"/>
      <c r="AU29" s="25">
        <v>0.03</v>
      </c>
      <c r="AV29" s="132">
        <f t="shared" si="11"/>
        <v>1.7999999999999999E-2</v>
      </c>
      <c r="AW29" s="129">
        <f t="shared" si="20"/>
        <v>0</v>
      </c>
    </row>
    <row r="30" spans="2:49" x14ac:dyDescent="0.3">
      <c r="B30" s="15"/>
      <c r="C30" s="21"/>
      <c r="D30" s="21"/>
      <c r="E30" s="22"/>
      <c r="F30" s="132">
        <f t="shared" si="3"/>
        <v>0</v>
      </c>
      <c r="G30" s="129">
        <f t="shared" si="12"/>
        <v>0</v>
      </c>
      <c r="H30" s="23"/>
      <c r="I30" s="23"/>
      <c r="J30" s="22"/>
      <c r="K30" s="132">
        <f t="shared" si="4"/>
        <v>0</v>
      </c>
      <c r="L30" s="129">
        <f t="shared" si="13"/>
        <v>0</v>
      </c>
      <c r="M30" s="23"/>
      <c r="N30" s="64"/>
      <c r="O30" s="22"/>
      <c r="P30" s="132">
        <f t="shared" si="5"/>
        <v>0</v>
      </c>
      <c r="Q30" s="129">
        <f t="shared" si="14"/>
        <v>0</v>
      </c>
      <c r="R30" s="15"/>
      <c r="S30" s="21"/>
      <c r="T30" s="21"/>
      <c r="U30" s="22"/>
      <c r="V30" s="132">
        <f t="shared" si="6"/>
        <v>0</v>
      </c>
      <c r="W30" s="129">
        <f t="shared" si="15"/>
        <v>0</v>
      </c>
      <c r="X30" s="23"/>
      <c r="Y30" s="23"/>
      <c r="Z30" s="22"/>
      <c r="AA30" s="132">
        <f t="shared" si="7"/>
        <v>0</v>
      </c>
      <c r="AB30" s="129">
        <f t="shared" si="16"/>
        <v>0</v>
      </c>
      <c r="AC30" s="23"/>
      <c r="AD30" s="64"/>
      <c r="AE30" s="22"/>
      <c r="AF30" s="132">
        <f t="shared" si="8"/>
        <v>0</v>
      </c>
      <c r="AG30" s="129">
        <f t="shared" si="17"/>
        <v>0</v>
      </c>
      <c r="AH30" s="15"/>
      <c r="AI30" s="97"/>
      <c r="AJ30" s="21"/>
      <c r="AK30" s="22"/>
      <c r="AL30" s="132">
        <f t="shared" si="9"/>
        <v>0</v>
      </c>
      <c r="AM30" s="129">
        <f t="shared" si="18"/>
        <v>0</v>
      </c>
      <c r="AN30" s="23"/>
      <c r="AO30" s="23"/>
      <c r="AP30" s="22"/>
      <c r="AQ30" s="132">
        <f t="shared" si="10"/>
        <v>0</v>
      </c>
      <c r="AR30" s="129">
        <f t="shared" si="19"/>
        <v>0</v>
      </c>
      <c r="AS30" s="27" t="s">
        <v>81</v>
      </c>
      <c r="AT30" s="73"/>
      <c r="AU30" s="88">
        <v>0.03</v>
      </c>
      <c r="AV30" s="132">
        <f t="shared" si="11"/>
        <v>1.7999999999999999E-2</v>
      </c>
      <c r="AW30" s="129">
        <f t="shared" si="20"/>
        <v>0</v>
      </c>
    </row>
    <row r="31" spans="2:49" x14ac:dyDescent="0.3">
      <c r="B31" s="15"/>
      <c r="C31" s="31" t="s">
        <v>21</v>
      </c>
      <c r="D31" s="31"/>
      <c r="E31" s="32">
        <v>0.01</v>
      </c>
      <c r="F31" s="132">
        <f t="shared" si="3"/>
        <v>6.0000000000000001E-3</v>
      </c>
      <c r="G31" s="129">
        <f t="shared" si="12"/>
        <v>0</v>
      </c>
      <c r="H31" s="33" t="s">
        <v>21</v>
      </c>
      <c r="I31" s="33"/>
      <c r="J31" s="32">
        <v>0.02</v>
      </c>
      <c r="K31" s="132">
        <f t="shared" si="4"/>
        <v>1.2E-2</v>
      </c>
      <c r="L31" s="129">
        <f t="shared" si="13"/>
        <v>0</v>
      </c>
      <c r="M31" s="33" t="s">
        <v>21</v>
      </c>
      <c r="N31" s="65"/>
      <c r="O31" s="32">
        <v>0.02</v>
      </c>
      <c r="P31" s="132">
        <f t="shared" si="5"/>
        <v>1.2E-2</v>
      </c>
      <c r="Q31" s="129">
        <f t="shared" si="14"/>
        <v>0</v>
      </c>
      <c r="R31" s="15"/>
      <c r="S31" s="31" t="s">
        <v>78</v>
      </c>
      <c r="T31" s="31"/>
      <c r="U31" s="32">
        <v>0.03</v>
      </c>
      <c r="V31" s="132">
        <f t="shared" si="6"/>
        <v>1.7999999999999999E-2</v>
      </c>
      <c r="W31" s="129">
        <f t="shared" si="15"/>
        <v>0</v>
      </c>
      <c r="X31" s="33"/>
      <c r="Y31" s="33"/>
      <c r="Z31" s="32"/>
      <c r="AA31" s="132">
        <f t="shared" si="7"/>
        <v>0</v>
      </c>
      <c r="AB31" s="129">
        <f t="shared" si="16"/>
        <v>0</v>
      </c>
      <c r="AC31" s="33"/>
      <c r="AD31" s="65"/>
      <c r="AE31" s="32"/>
      <c r="AF31" s="132">
        <f t="shared" si="8"/>
        <v>0</v>
      </c>
      <c r="AG31" s="129">
        <f t="shared" si="17"/>
        <v>0</v>
      </c>
      <c r="AH31" s="15"/>
      <c r="AI31" s="98" t="s">
        <v>78</v>
      </c>
      <c r="AJ31" s="31"/>
      <c r="AK31" s="32">
        <v>0.05</v>
      </c>
      <c r="AL31" s="132">
        <f t="shared" si="9"/>
        <v>0.03</v>
      </c>
      <c r="AM31" s="129">
        <f t="shared" si="18"/>
        <v>0</v>
      </c>
      <c r="AN31" s="37" t="s">
        <v>78</v>
      </c>
      <c r="AO31" s="37"/>
      <c r="AP31" s="35">
        <v>0.05</v>
      </c>
      <c r="AQ31" s="132">
        <f t="shared" si="10"/>
        <v>0.03</v>
      </c>
      <c r="AR31" s="129">
        <f t="shared" si="19"/>
        <v>0</v>
      </c>
      <c r="AS31" s="33" t="s">
        <v>78</v>
      </c>
      <c r="AT31" s="65"/>
      <c r="AU31" s="32">
        <v>0.03</v>
      </c>
      <c r="AV31" s="132">
        <f t="shared" si="11"/>
        <v>1.7999999999999999E-2</v>
      </c>
      <c r="AW31" s="129">
        <f t="shared" si="20"/>
        <v>0</v>
      </c>
    </row>
    <row r="32" spans="2:49" x14ac:dyDescent="0.3">
      <c r="B32" s="15"/>
      <c r="C32" s="31"/>
      <c r="D32" s="31"/>
      <c r="E32" s="32"/>
      <c r="F32" s="132">
        <f t="shared" si="3"/>
        <v>0</v>
      </c>
      <c r="G32" s="129">
        <f t="shared" si="12"/>
        <v>0</v>
      </c>
      <c r="H32" s="37" t="s">
        <v>62</v>
      </c>
      <c r="I32" s="37"/>
      <c r="J32" s="35">
        <v>0.01</v>
      </c>
      <c r="K32" s="132">
        <f t="shared" si="4"/>
        <v>6.0000000000000001E-3</v>
      </c>
      <c r="L32" s="129">
        <f t="shared" si="13"/>
        <v>0</v>
      </c>
      <c r="M32" s="37" t="s">
        <v>62</v>
      </c>
      <c r="N32" s="83"/>
      <c r="O32" s="35">
        <v>0.02</v>
      </c>
      <c r="P32" s="132">
        <f t="shared" si="5"/>
        <v>1.2E-2</v>
      </c>
      <c r="Q32" s="129">
        <f t="shared" si="14"/>
        <v>0</v>
      </c>
      <c r="R32" s="15"/>
      <c r="S32" s="31"/>
      <c r="T32" s="31"/>
      <c r="U32" s="32"/>
      <c r="V32" s="132">
        <f t="shared" si="6"/>
        <v>0</v>
      </c>
      <c r="W32" s="129">
        <f t="shared" si="15"/>
        <v>0</v>
      </c>
      <c r="X32" s="37" t="s">
        <v>94</v>
      </c>
      <c r="Y32" s="37"/>
      <c r="Z32" s="35">
        <v>7.0000000000000007E-2</v>
      </c>
      <c r="AA32" s="132">
        <f t="shared" si="7"/>
        <v>4.2000000000000003E-2</v>
      </c>
      <c r="AB32" s="129">
        <f t="shared" si="16"/>
        <v>0</v>
      </c>
      <c r="AC32" s="34" t="s">
        <v>94</v>
      </c>
      <c r="AD32" s="74"/>
      <c r="AE32" s="35">
        <v>0.06</v>
      </c>
      <c r="AF32" s="132">
        <f t="shared" si="8"/>
        <v>3.5999999999999997E-2</v>
      </c>
      <c r="AG32" s="129">
        <f t="shared" si="17"/>
        <v>0</v>
      </c>
      <c r="AH32" s="15"/>
      <c r="AI32" s="98"/>
      <c r="AJ32" s="31"/>
      <c r="AK32" s="32"/>
      <c r="AL32" s="132">
        <f t="shared" si="9"/>
        <v>0</v>
      </c>
      <c r="AM32" s="129">
        <f t="shared" si="18"/>
        <v>0</v>
      </c>
      <c r="AN32" s="37" t="s">
        <v>79</v>
      </c>
      <c r="AO32" s="37"/>
      <c r="AP32" s="35">
        <v>0.08</v>
      </c>
      <c r="AQ32" s="132">
        <f t="shared" si="10"/>
        <v>4.8000000000000001E-2</v>
      </c>
      <c r="AR32" s="129">
        <f t="shared" si="19"/>
        <v>0</v>
      </c>
      <c r="AS32" s="34" t="s">
        <v>89</v>
      </c>
      <c r="AT32" s="74"/>
      <c r="AU32" s="35">
        <v>0.05</v>
      </c>
      <c r="AV32" s="132">
        <f t="shared" si="11"/>
        <v>0.03</v>
      </c>
      <c r="AW32" s="129">
        <f t="shared" si="20"/>
        <v>0</v>
      </c>
    </row>
    <row r="33" spans="2:49" x14ac:dyDescent="0.3">
      <c r="B33" s="15"/>
      <c r="C33" s="31"/>
      <c r="D33" s="31"/>
      <c r="E33" s="32"/>
      <c r="F33" s="132">
        <f t="shared" si="3"/>
        <v>0</v>
      </c>
      <c r="G33" s="129">
        <f t="shared" si="12"/>
        <v>0</v>
      </c>
      <c r="H33" s="33"/>
      <c r="I33" s="33"/>
      <c r="J33" s="32"/>
      <c r="K33" s="132">
        <f t="shared" si="4"/>
        <v>0</v>
      </c>
      <c r="L33" s="129">
        <f t="shared" si="13"/>
        <v>0</v>
      </c>
      <c r="M33" s="36" t="s">
        <v>63</v>
      </c>
      <c r="N33" s="75"/>
      <c r="O33" s="89">
        <v>0.03</v>
      </c>
      <c r="P33" s="132">
        <f t="shared" si="5"/>
        <v>1.7999999999999999E-2</v>
      </c>
      <c r="Q33" s="129">
        <f t="shared" si="14"/>
        <v>0</v>
      </c>
      <c r="R33" s="15"/>
      <c r="S33" s="31"/>
      <c r="T33" s="31"/>
      <c r="U33" s="32"/>
      <c r="V33" s="132">
        <f t="shared" si="6"/>
        <v>0</v>
      </c>
      <c r="W33" s="129">
        <f t="shared" si="15"/>
        <v>0</v>
      </c>
      <c r="X33" s="33"/>
      <c r="Y33" s="33"/>
      <c r="Z33" s="32"/>
      <c r="AA33" s="132">
        <f t="shared" si="7"/>
        <v>0</v>
      </c>
      <c r="AB33" s="129">
        <f t="shared" si="16"/>
        <v>0</v>
      </c>
      <c r="AC33" s="36" t="s">
        <v>95</v>
      </c>
      <c r="AD33" s="75"/>
      <c r="AE33" s="89">
        <v>0.01</v>
      </c>
      <c r="AF33" s="132">
        <f t="shared" si="8"/>
        <v>6.0000000000000001E-3</v>
      </c>
      <c r="AG33" s="129">
        <f t="shared" si="17"/>
        <v>0</v>
      </c>
      <c r="AH33" s="15"/>
      <c r="AI33" s="98"/>
      <c r="AJ33" s="31"/>
      <c r="AK33" s="32"/>
      <c r="AL33" s="132">
        <f t="shared" si="9"/>
        <v>0</v>
      </c>
      <c r="AM33" s="129">
        <f t="shared" si="18"/>
        <v>0</v>
      </c>
      <c r="AN33" s="37"/>
      <c r="AO33" s="37"/>
      <c r="AP33" s="35"/>
      <c r="AQ33" s="132">
        <f t="shared" si="10"/>
        <v>0</v>
      </c>
      <c r="AR33" s="129">
        <f t="shared" si="19"/>
        <v>0</v>
      </c>
      <c r="AS33" s="36" t="s">
        <v>80</v>
      </c>
      <c r="AT33" s="75"/>
      <c r="AU33" s="89">
        <v>0.03</v>
      </c>
      <c r="AV33" s="132">
        <f t="shared" si="11"/>
        <v>1.7999999999999999E-2</v>
      </c>
      <c r="AW33" s="129">
        <f t="shared" si="20"/>
        <v>0</v>
      </c>
    </row>
    <row r="34" spans="2:49" x14ac:dyDescent="0.3">
      <c r="B34" s="15"/>
      <c r="C34" s="46" t="s">
        <v>22</v>
      </c>
      <c r="D34" s="46"/>
      <c r="E34" s="47">
        <v>0.01</v>
      </c>
      <c r="F34" s="132">
        <f t="shared" si="3"/>
        <v>6.0000000000000001E-3</v>
      </c>
      <c r="G34" s="129">
        <f t="shared" si="12"/>
        <v>0</v>
      </c>
      <c r="H34" s="48" t="s">
        <v>69</v>
      </c>
      <c r="I34" s="48"/>
      <c r="J34" s="47">
        <v>0.02</v>
      </c>
      <c r="K34" s="132">
        <f t="shared" si="4"/>
        <v>1.2E-2</v>
      </c>
      <c r="L34" s="129">
        <f t="shared" si="13"/>
        <v>0</v>
      </c>
      <c r="M34" s="48"/>
      <c r="N34" s="66"/>
      <c r="O34" s="47"/>
      <c r="P34" s="132">
        <f t="shared" si="5"/>
        <v>0</v>
      </c>
      <c r="Q34" s="129">
        <f t="shared" si="14"/>
        <v>0</v>
      </c>
      <c r="R34" s="15"/>
      <c r="S34" s="46" t="s">
        <v>96</v>
      </c>
      <c r="T34" s="46"/>
      <c r="U34" s="47">
        <v>0.01</v>
      </c>
      <c r="V34" s="132">
        <f t="shared" si="6"/>
        <v>6.0000000000000001E-3</v>
      </c>
      <c r="W34" s="129">
        <f t="shared" si="15"/>
        <v>0</v>
      </c>
      <c r="X34" s="48"/>
      <c r="Y34" s="48"/>
      <c r="Z34" s="47"/>
      <c r="AA34" s="132">
        <f t="shared" si="7"/>
        <v>0</v>
      </c>
      <c r="AB34" s="129">
        <f t="shared" si="16"/>
        <v>0</v>
      </c>
      <c r="AC34" s="48"/>
      <c r="AD34" s="66"/>
      <c r="AE34" s="47"/>
      <c r="AF34" s="132">
        <f t="shared" si="8"/>
        <v>0</v>
      </c>
      <c r="AG34" s="129">
        <f t="shared" si="17"/>
        <v>0</v>
      </c>
      <c r="AH34" s="15"/>
      <c r="AI34" s="99" t="s">
        <v>70</v>
      </c>
      <c r="AJ34" s="46"/>
      <c r="AK34" s="47">
        <v>0.01</v>
      </c>
      <c r="AL34" s="132">
        <f t="shared" si="9"/>
        <v>6.0000000000000001E-3</v>
      </c>
      <c r="AM34" s="129">
        <f t="shared" si="18"/>
        <v>0</v>
      </c>
      <c r="AN34" s="48"/>
      <c r="AO34" s="48"/>
      <c r="AP34" s="47"/>
      <c r="AQ34" s="132">
        <f t="shared" si="10"/>
        <v>0</v>
      </c>
      <c r="AR34" s="129">
        <f t="shared" si="19"/>
        <v>0</v>
      </c>
      <c r="AS34" s="48"/>
      <c r="AT34" s="66"/>
      <c r="AU34" s="47"/>
      <c r="AV34" s="132">
        <f t="shared" si="11"/>
        <v>0</v>
      </c>
      <c r="AW34" s="129">
        <f t="shared" si="20"/>
        <v>0</v>
      </c>
    </row>
    <row r="35" spans="2:49" x14ac:dyDescent="0.3">
      <c r="B35" s="15"/>
      <c r="C35" s="46"/>
      <c r="D35" s="46"/>
      <c r="E35" s="47"/>
      <c r="F35" s="132">
        <f t="shared" si="3"/>
        <v>0</v>
      </c>
      <c r="G35" s="129">
        <f t="shared" si="12"/>
        <v>0</v>
      </c>
      <c r="H35" s="52" t="s">
        <v>56</v>
      </c>
      <c r="I35" s="52"/>
      <c r="J35" s="50">
        <v>0.01</v>
      </c>
      <c r="K35" s="132">
        <f t="shared" si="4"/>
        <v>6.0000000000000001E-3</v>
      </c>
      <c r="L35" s="129">
        <f t="shared" si="13"/>
        <v>0</v>
      </c>
      <c r="M35" s="49" t="s">
        <v>56</v>
      </c>
      <c r="N35" s="67"/>
      <c r="O35" s="50">
        <v>0.03</v>
      </c>
      <c r="P35" s="132">
        <f t="shared" si="5"/>
        <v>1.7999999999999999E-2</v>
      </c>
      <c r="Q35" s="129">
        <f t="shared" si="14"/>
        <v>0</v>
      </c>
      <c r="R35" s="15"/>
      <c r="S35" s="46"/>
      <c r="T35" s="46"/>
      <c r="U35" s="47"/>
      <c r="V35" s="132">
        <f t="shared" si="6"/>
        <v>0</v>
      </c>
      <c r="W35" s="129">
        <f t="shared" si="15"/>
        <v>0</v>
      </c>
      <c r="X35" s="52" t="s">
        <v>97</v>
      </c>
      <c r="Y35" s="52"/>
      <c r="Z35" s="50">
        <v>9.9769999999999998E-2</v>
      </c>
      <c r="AA35" s="132">
        <f t="shared" si="7"/>
        <v>5.9861999999999999E-2</v>
      </c>
      <c r="AB35" s="129">
        <f t="shared" si="16"/>
        <v>0</v>
      </c>
      <c r="AC35" s="49"/>
      <c r="AD35" s="67"/>
      <c r="AE35" s="50"/>
      <c r="AF35" s="132">
        <f t="shared" si="8"/>
        <v>0</v>
      </c>
      <c r="AG35" s="129">
        <f t="shared" si="17"/>
        <v>0</v>
      </c>
      <c r="AH35" s="15"/>
      <c r="AI35" s="99"/>
      <c r="AJ35" s="46"/>
      <c r="AK35" s="47"/>
      <c r="AL35" s="132">
        <f t="shared" si="9"/>
        <v>0</v>
      </c>
      <c r="AM35" s="129">
        <f t="shared" si="18"/>
        <v>0</v>
      </c>
      <c r="AN35" s="52" t="s">
        <v>97</v>
      </c>
      <c r="AO35" s="52"/>
      <c r="AP35" s="50">
        <v>0.02</v>
      </c>
      <c r="AQ35" s="132">
        <f t="shared" si="10"/>
        <v>1.2E-2</v>
      </c>
      <c r="AR35" s="129">
        <f t="shared" si="19"/>
        <v>0</v>
      </c>
      <c r="AS35" s="49"/>
      <c r="AT35" s="67"/>
      <c r="AU35" s="50"/>
      <c r="AV35" s="132">
        <f t="shared" si="11"/>
        <v>0</v>
      </c>
      <c r="AW35" s="129">
        <f t="shared" si="20"/>
        <v>0</v>
      </c>
    </row>
    <row r="36" spans="2:49" x14ac:dyDescent="0.3">
      <c r="B36" s="15"/>
      <c r="C36" s="46"/>
      <c r="D36" s="46"/>
      <c r="E36" s="47"/>
      <c r="F36" s="132">
        <f t="shared" si="3"/>
        <v>0</v>
      </c>
      <c r="G36" s="129">
        <f t="shared" si="12"/>
        <v>0</v>
      </c>
      <c r="H36" s="52"/>
      <c r="I36" s="52"/>
      <c r="J36" s="50"/>
      <c r="K36" s="132">
        <f t="shared" si="4"/>
        <v>0</v>
      </c>
      <c r="L36" s="129">
        <f t="shared" si="13"/>
        <v>0</v>
      </c>
      <c r="M36" s="49"/>
      <c r="N36" s="67"/>
      <c r="O36" s="50"/>
      <c r="P36" s="132">
        <f t="shared" si="5"/>
        <v>0</v>
      </c>
      <c r="Q36" s="129">
        <f t="shared" si="14"/>
        <v>0</v>
      </c>
      <c r="R36" s="15"/>
      <c r="S36" s="46"/>
      <c r="T36" s="46"/>
      <c r="U36" s="47"/>
      <c r="V36" s="132">
        <f t="shared" si="6"/>
        <v>0</v>
      </c>
      <c r="W36" s="129">
        <f t="shared" si="15"/>
        <v>0</v>
      </c>
      <c r="X36" s="48"/>
      <c r="Y36" s="48"/>
      <c r="Z36" s="47"/>
      <c r="AA36" s="132">
        <f t="shared" si="7"/>
        <v>0</v>
      </c>
      <c r="AB36" s="129">
        <f t="shared" si="16"/>
        <v>0</v>
      </c>
      <c r="AC36" s="51" t="s">
        <v>90</v>
      </c>
      <c r="AD36" s="68"/>
      <c r="AE36" s="90">
        <v>9.2600000000000002E-2</v>
      </c>
      <c r="AF36" s="132">
        <f t="shared" si="8"/>
        <v>5.5559999999999998E-2</v>
      </c>
      <c r="AG36" s="129">
        <f t="shared" si="17"/>
        <v>0</v>
      </c>
      <c r="AH36" s="15"/>
      <c r="AI36" s="99"/>
      <c r="AJ36" s="46"/>
      <c r="AK36" s="47"/>
      <c r="AL36" s="132">
        <f t="shared" si="9"/>
        <v>0</v>
      </c>
      <c r="AM36" s="129">
        <f t="shared" si="18"/>
        <v>0</v>
      </c>
      <c r="AN36" s="48"/>
      <c r="AO36" s="48"/>
      <c r="AP36" s="47"/>
      <c r="AQ36" s="132">
        <f t="shared" si="10"/>
        <v>0</v>
      </c>
      <c r="AR36" s="129">
        <f t="shared" si="19"/>
        <v>0</v>
      </c>
      <c r="AS36" s="51" t="s">
        <v>90</v>
      </c>
      <c r="AT36" s="68"/>
      <c r="AU36" s="90">
        <v>0.02</v>
      </c>
      <c r="AV36" s="132">
        <f t="shared" si="11"/>
        <v>1.2E-2</v>
      </c>
      <c r="AW36" s="129">
        <f t="shared" si="20"/>
        <v>0</v>
      </c>
    </row>
    <row r="37" spans="2:49" x14ac:dyDescent="0.3">
      <c r="B37" s="15"/>
      <c r="C37" s="38"/>
      <c r="D37" s="38"/>
      <c r="E37" s="39"/>
      <c r="F37" s="132">
        <f t="shared" si="3"/>
        <v>0</v>
      </c>
      <c r="G37" s="129">
        <f t="shared" si="12"/>
        <v>0</v>
      </c>
      <c r="H37" s="44"/>
      <c r="I37" s="44"/>
      <c r="J37" s="42"/>
      <c r="K37" s="132">
        <f t="shared" si="4"/>
        <v>0</v>
      </c>
      <c r="L37" s="129">
        <f t="shared" si="13"/>
        <v>0</v>
      </c>
      <c r="M37" s="41" t="s">
        <v>15</v>
      </c>
      <c r="N37" s="70"/>
      <c r="O37" s="42">
        <v>0.02</v>
      </c>
      <c r="P37" s="132">
        <f t="shared" si="5"/>
        <v>1.2E-2</v>
      </c>
      <c r="Q37" s="129">
        <f t="shared" si="14"/>
        <v>0</v>
      </c>
      <c r="R37" s="15"/>
      <c r="S37" s="38"/>
      <c r="T37" s="38"/>
      <c r="U37" s="39"/>
      <c r="V37" s="132">
        <f t="shared" si="6"/>
        <v>0</v>
      </c>
      <c r="W37" s="129">
        <f t="shared" si="15"/>
        <v>0</v>
      </c>
      <c r="X37" s="44" t="s">
        <v>16</v>
      </c>
      <c r="Y37" s="44"/>
      <c r="Z37" s="42">
        <v>0.01</v>
      </c>
      <c r="AA37" s="132">
        <f t="shared" si="7"/>
        <v>6.0000000000000001E-3</v>
      </c>
      <c r="AB37" s="129">
        <f t="shared" si="16"/>
        <v>0</v>
      </c>
      <c r="AC37" s="41" t="s">
        <v>16</v>
      </c>
      <c r="AD37" s="70"/>
      <c r="AE37" s="39">
        <v>8.9999999999999993E-3</v>
      </c>
      <c r="AF37" s="132">
        <f t="shared" si="8"/>
        <v>5.3999999999999994E-3</v>
      </c>
      <c r="AG37" s="129">
        <f t="shared" si="17"/>
        <v>0</v>
      </c>
      <c r="AH37" s="15"/>
      <c r="AI37" s="100"/>
      <c r="AJ37" s="38"/>
      <c r="AK37" s="39"/>
      <c r="AL37" s="132">
        <f t="shared" si="9"/>
        <v>0</v>
      </c>
      <c r="AM37" s="129">
        <f t="shared" si="18"/>
        <v>0</v>
      </c>
      <c r="AN37" s="44" t="s">
        <v>16</v>
      </c>
      <c r="AO37" s="44"/>
      <c r="AP37" s="42">
        <v>0.01</v>
      </c>
      <c r="AQ37" s="132">
        <f t="shared" si="10"/>
        <v>6.0000000000000001E-3</v>
      </c>
      <c r="AR37" s="129">
        <f t="shared" si="19"/>
        <v>0</v>
      </c>
      <c r="AS37" s="41" t="s">
        <v>16</v>
      </c>
      <c r="AT37" s="70"/>
      <c r="AU37" s="42">
        <v>1.7999999999999999E-2</v>
      </c>
      <c r="AV37" s="132">
        <f t="shared" si="11"/>
        <v>1.0799999999999999E-2</v>
      </c>
      <c r="AW37" s="129">
        <f t="shared" si="20"/>
        <v>0</v>
      </c>
    </row>
    <row r="38" spans="2:49" x14ac:dyDescent="0.3">
      <c r="B38" s="15"/>
      <c r="C38" s="38"/>
      <c r="D38" s="38"/>
      <c r="E38" s="39"/>
      <c r="F38" s="132">
        <f t="shared" si="3"/>
        <v>0</v>
      </c>
      <c r="G38" s="129">
        <f t="shared" si="12"/>
        <v>0</v>
      </c>
      <c r="H38" s="40"/>
      <c r="I38" s="40"/>
      <c r="J38" s="39"/>
      <c r="K38" s="132">
        <f t="shared" si="4"/>
        <v>0</v>
      </c>
      <c r="L38" s="129">
        <f t="shared" si="13"/>
        <v>0</v>
      </c>
      <c r="M38" s="40"/>
      <c r="N38" s="69"/>
      <c r="O38" s="39"/>
      <c r="P38" s="132">
        <f t="shared" si="5"/>
        <v>0</v>
      </c>
      <c r="Q38" s="129">
        <f t="shared" si="14"/>
        <v>0</v>
      </c>
      <c r="R38" s="15"/>
      <c r="S38" s="38"/>
      <c r="T38" s="38"/>
      <c r="U38" s="39"/>
      <c r="V38" s="132">
        <f t="shared" si="6"/>
        <v>0</v>
      </c>
      <c r="W38" s="129">
        <f t="shared" si="15"/>
        <v>0</v>
      </c>
      <c r="X38" s="40"/>
      <c r="Y38" s="40"/>
      <c r="Z38" s="39"/>
      <c r="AA38" s="132">
        <f t="shared" si="7"/>
        <v>0</v>
      </c>
      <c r="AB38" s="129">
        <f t="shared" si="16"/>
        <v>0</v>
      </c>
      <c r="AC38" s="43" t="s">
        <v>98</v>
      </c>
      <c r="AD38" s="76"/>
      <c r="AE38" s="39">
        <v>1E-3</v>
      </c>
      <c r="AF38" s="132">
        <f t="shared" si="8"/>
        <v>5.9999999999999995E-4</v>
      </c>
      <c r="AG38" s="129">
        <f t="shared" si="17"/>
        <v>0</v>
      </c>
      <c r="AH38" s="15"/>
      <c r="AI38" s="100"/>
      <c r="AJ38" s="38"/>
      <c r="AK38" s="39"/>
      <c r="AL38" s="132">
        <f t="shared" si="9"/>
        <v>0</v>
      </c>
      <c r="AM38" s="129">
        <f t="shared" si="18"/>
        <v>0</v>
      </c>
      <c r="AN38" s="40"/>
      <c r="AO38" s="40"/>
      <c r="AP38" s="39"/>
      <c r="AQ38" s="132">
        <f t="shared" si="10"/>
        <v>0</v>
      </c>
      <c r="AR38" s="129">
        <f t="shared" si="19"/>
        <v>0</v>
      </c>
      <c r="AS38" s="43" t="s">
        <v>98</v>
      </c>
      <c r="AT38" s="76"/>
      <c r="AU38" s="91">
        <v>2E-3</v>
      </c>
      <c r="AV38" s="132">
        <f t="shared" si="11"/>
        <v>1.1999999999999999E-3</v>
      </c>
      <c r="AW38" s="129">
        <f t="shared" si="20"/>
        <v>0</v>
      </c>
    </row>
    <row r="39" spans="2:49" x14ac:dyDescent="0.3">
      <c r="B39" s="15"/>
      <c r="C39" s="21"/>
      <c r="D39" s="21"/>
      <c r="E39" s="22"/>
      <c r="F39" s="132">
        <f t="shared" si="3"/>
        <v>0</v>
      </c>
      <c r="G39" s="129">
        <f t="shared" si="12"/>
        <v>0</v>
      </c>
      <c r="H39" s="26" t="s">
        <v>23</v>
      </c>
      <c r="I39" s="26"/>
      <c r="J39" s="25">
        <v>0.01</v>
      </c>
      <c r="K39" s="132">
        <f t="shared" si="4"/>
        <v>6.0000000000000001E-3</v>
      </c>
      <c r="L39" s="129">
        <f t="shared" si="13"/>
        <v>0</v>
      </c>
      <c r="M39" s="26" t="s">
        <v>23</v>
      </c>
      <c r="N39" s="72"/>
      <c r="O39" s="25">
        <v>0.01</v>
      </c>
      <c r="P39" s="132">
        <f t="shared" si="5"/>
        <v>6.0000000000000001E-3</v>
      </c>
      <c r="Q39" s="129">
        <f t="shared" si="14"/>
        <v>0</v>
      </c>
      <c r="R39" s="15"/>
      <c r="S39" s="21"/>
      <c r="T39" s="21"/>
      <c r="U39" s="22"/>
      <c r="V39" s="132">
        <f t="shared" si="6"/>
        <v>0</v>
      </c>
      <c r="W39" s="129">
        <f t="shared" si="15"/>
        <v>0</v>
      </c>
      <c r="X39" s="23" t="s">
        <v>99</v>
      </c>
      <c r="Y39" s="23"/>
      <c r="Z39" s="22">
        <v>0.02</v>
      </c>
      <c r="AA39" s="132">
        <f t="shared" si="7"/>
        <v>1.2E-2</v>
      </c>
      <c r="AB39" s="129">
        <f t="shared" si="16"/>
        <v>0</v>
      </c>
      <c r="AC39" s="23" t="s">
        <v>99</v>
      </c>
      <c r="AD39" s="64"/>
      <c r="AE39" s="22">
        <v>0.01</v>
      </c>
      <c r="AF39" s="132">
        <f t="shared" si="8"/>
        <v>6.0000000000000001E-3</v>
      </c>
      <c r="AG39" s="129">
        <f t="shared" si="17"/>
        <v>0</v>
      </c>
      <c r="AH39" s="15"/>
      <c r="AI39" s="97"/>
      <c r="AJ39" s="21"/>
      <c r="AK39" s="22"/>
      <c r="AL39" s="132">
        <f t="shared" si="9"/>
        <v>0</v>
      </c>
      <c r="AM39" s="129">
        <f t="shared" si="18"/>
        <v>0</v>
      </c>
      <c r="AN39" s="23"/>
      <c r="AO39" s="23"/>
      <c r="AP39" s="22"/>
      <c r="AQ39" s="132">
        <f t="shared" si="10"/>
        <v>0</v>
      </c>
      <c r="AR39" s="129">
        <f t="shared" si="19"/>
        <v>0</v>
      </c>
      <c r="AS39" s="23"/>
      <c r="AT39" s="64"/>
      <c r="AU39" s="22"/>
      <c r="AV39" s="132">
        <f t="shared" si="11"/>
        <v>0</v>
      </c>
      <c r="AW39" s="129">
        <f t="shared" si="20"/>
        <v>0</v>
      </c>
    </row>
    <row r="40" spans="2:49" x14ac:dyDescent="0.3">
      <c r="B40" s="15"/>
      <c r="C40" s="31" t="s">
        <v>50</v>
      </c>
      <c r="D40" s="31"/>
      <c r="E40" s="32">
        <v>0.1</v>
      </c>
      <c r="F40" s="132">
        <f t="shared" si="3"/>
        <v>0.06</v>
      </c>
      <c r="G40" s="129">
        <f t="shared" si="12"/>
        <v>0</v>
      </c>
      <c r="H40" s="33" t="s">
        <v>50</v>
      </c>
      <c r="I40" s="33"/>
      <c r="J40" s="32">
        <v>0.1</v>
      </c>
      <c r="K40" s="132">
        <f t="shared" si="4"/>
        <v>0.06</v>
      </c>
      <c r="L40" s="129">
        <f t="shared" si="13"/>
        <v>0</v>
      </c>
      <c r="M40" s="33" t="s">
        <v>50</v>
      </c>
      <c r="N40" s="65"/>
      <c r="O40" s="32">
        <v>0.1</v>
      </c>
      <c r="P40" s="132">
        <f t="shared" si="5"/>
        <v>0.06</v>
      </c>
      <c r="Q40" s="129">
        <f t="shared" si="14"/>
        <v>0</v>
      </c>
      <c r="R40" s="15"/>
      <c r="S40" s="31" t="s">
        <v>50</v>
      </c>
      <c r="T40" s="31"/>
      <c r="U40" s="32">
        <v>0.09</v>
      </c>
      <c r="V40" s="132">
        <f t="shared" si="6"/>
        <v>5.3999999999999999E-2</v>
      </c>
      <c r="W40" s="129">
        <f t="shared" si="15"/>
        <v>0</v>
      </c>
      <c r="X40" s="33"/>
      <c r="Y40" s="33"/>
      <c r="Z40" s="32"/>
      <c r="AA40" s="132">
        <f t="shared" si="7"/>
        <v>0</v>
      </c>
      <c r="AB40" s="129">
        <f t="shared" si="16"/>
        <v>0</v>
      </c>
      <c r="AC40" s="33"/>
      <c r="AD40" s="65"/>
      <c r="AE40" s="32"/>
      <c r="AF40" s="132">
        <f t="shared" si="8"/>
        <v>0</v>
      </c>
      <c r="AG40" s="129">
        <f t="shared" si="17"/>
        <v>0</v>
      </c>
      <c r="AH40" s="15"/>
      <c r="AI40" s="98" t="s">
        <v>50</v>
      </c>
      <c r="AJ40" s="31"/>
      <c r="AK40" s="32">
        <v>0.09</v>
      </c>
      <c r="AL40" s="132">
        <f t="shared" si="9"/>
        <v>5.3999999999999999E-2</v>
      </c>
      <c r="AM40" s="129">
        <f t="shared" si="18"/>
        <v>0</v>
      </c>
      <c r="AN40" s="33"/>
      <c r="AO40" s="33"/>
      <c r="AP40" s="32"/>
      <c r="AQ40" s="132">
        <f t="shared" si="10"/>
        <v>0</v>
      </c>
      <c r="AR40" s="129">
        <f t="shared" si="19"/>
        <v>0</v>
      </c>
      <c r="AS40" s="33"/>
      <c r="AT40" s="65"/>
      <c r="AU40" s="32"/>
      <c r="AV40" s="132">
        <f t="shared" si="11"/>
        <v>0</v>
      </c>
      <c r="AW40" s="129">
        <f t="shared" si="20"/>
        <v>0</v>
      </c>
    </row>
    <row r="41" spans="2:49" x14ac:dyDescent="0.3">
      <c r="B41" s="15"/>
      <c r="C41" s="31" t="s">
        <v>51</v>
      </c>
      <c r="D41" s="31"/>
      <c r="E41" s="32">
        <v>0</v>
      </c>
      <c r="F41" s="132">
        <f t="shared" si="3"/>
        <v>0</v>
      </c>
      <c r="G41" s="129">
        <f t="shared" si="12"/>
        <v>0</v>
      </c>
      <c r="H41" s="33" t="s">
        <v>51</v>
      </c>
      <c r="I41" s="33"/>
      <c r="J41" s="32">
        <v>0.01</v>
      </c>
      <c r="K41" s="132">
        <f t="shared" si="4"/>
        <v>6.0000000000000001E-3</v>
      </c>
      <c r="L41" s="129">
        <f t="shared" si="13"/>
        <v>0</v>
      </c>
      <c r="M41" s="33" t="s">
        <v>51</v>
      </c>
      <c r="N41" s="65"/>
      <c r="O41" s="32">
        <v>0.1</v>
      </c>
      <c r="P41" s="132">
        <f t="shared" si="5"/>
        <v>0.06</v>
      </c>
      <c r="Q41" s="129">
        <f t="shared" si="14"/>
        <v>0</v>
      </c>
      <c r="R41" s="15"/>
      <c r="S41" s="31" t="s">
        <v>51</v>
      </c>
      <c r="T41" s="31"/>
      <c r="U41" s="32">
        <v>0.02</v>
      </c>
      <c r="V41" s="132">
        <f t="shared" si="6"/>
        <v>1.2E-2</v>
      </c>
      <c r="W41" s="129">
        <f t="shared" si="15"/>
        <v>0</v>
      </c>
      <c r="X41" s="33" t="s">
        <v>51</v>
      </c>
      <c r="Y41" s="33"/>
      <c r="Z41" s="32">
        <v>0.1</v>
      </c>
      <c r="AA41" s="132">
        <f t="shared" si="7"/>
        <v>0.06</v>
      </c>
      <c r="AB41" s="129">
        <f t="shared" si="16"/>
        <v>0</v>
      </c>
      <c r="AC41" s="33" t="s">
        <v>51</v>
      </c>
      <c r="AD41" s="65"/>
      <c r="AE41" s="32">
        <v>0.12</v>
      </c>
      <c r="AF41" s="132">
        <f t="shared" si="8"/>
        <v>7.1999999999999995E-2</v>
      </c>
      <c r="AG41" s="129">
        <f t="shared" si="17"/>
        <v>0</v>
      </c>
      <c r="AH41" s="15"/>
      <c r="AI41" s="98" t="s">
        <v>73</v>
      </c>
      <c r="AJ41" s="31"/>
      <c r="AK41" s="32">
        <v>0.02</v>
      </c>
      <c r="AL41" s="132">
        <f t="shared" si="9"/>
        <v>1.2E-2</v>
      </c>
      <c r="AM41" s="129">
        <f t="shared" si="18"/>
        <v>0</v>
      </c>
      <c r="AN41" s="33" t="s">
        <v>73</v>
      </c>
      <c r="AO41" s="33"/>
      <c r="AP41" s="32">
        <v>5.6599999999999998E-2</v>
      </c>
      <c r="AQ41" s="132">
        <f t="shared" si="10"/>
        <v>3.3959999999999997E-2</v>
      </c>
      <c r="AR41" s="129">
        <f t="shared" si="19"/>
        <v>0</v>
      </c>
      <c r="AS41" s="33" t="s">
        <v>73</v>
      </c>
      <c r="AT41" s="65"/>
      <c r="AU41" s="32">
        <v>9.5399999999999999E-2</v>
      </c>
      <c r="AV41" s="132">
        <f t="shared" si="11"/>
        <v>5.7239999999999999E-2</v>
      </c>
      <c r="AW41" s="129">
        <f t="shared" si="20"/>
        <v>0</v>
      </c>
    </row>
    <row r="42" spans="2:49" x14ac:dyDescent="0.3">
      <c r="B42" s="15"/>
      <c r="C42" s="46" t="s">
        <v>24</v>
      </c>
      <c r="D42" s="46"/>
      <c r="E42" s="47">
        <v>0.01</v>
      </c>
      <c r="F42" s="132">
        <f t="shared" si="3"/>
        <v>6.0000000000000001E-3</v>
      </c>
      <c r="G42" s="129">
        <f t="shared" si="12"/>
        <v>0</v>
      </c>
      <c r="H42" s="48" t="s">
        <v>24</v>
      </c>
      <c r="I42" s="48"/>
      <c r="J42" s="47">
        <v>0.01</v>
      </c>
      <c r="K42" s="132">
        <f t="shared" si="4"/>
        <v>6.0000000000000001E-3</v>
      </c>
      <c r="L42" s="129">
        <f t="shared" si="13"/>
        <v>0</v>
      </c>
      <c r="M42" s="48" t="s">
        <v>24</v>
      </c>
      <c r="N42" s="66"/>
      <c r="O42" s="47">
        <v>0.1</v>
      </c>
      <c r="P42" s="132">
        <f t="shared" si="5"/>
        <v>0.06</v>
      </c>
      <c r="Q42" s="129">
        <f t="shared" si="14"/>
        <v>0</v>
      </c>
      <c r="R42" s="15"/>
      <c r="S42" s="46" t="s">
        <v>24</v>
      </c>
      <c r="T42" s="46"/>
      <c r="U42" s="47">
        <v>0.03</v>
      </c>
      <c r="V42" s="132">
        <f t="shared" si="6"/>
        <v>1.7999999999999999E-2</v>
      </c>
      <c r="W42" s="129">
        <f t="shared" si="15"/>
        <v>0</v>
      </c>
      <c r="X42" s="48"/>
      <c r="Y42" s="48"/>
      <c r="Z42" s="47"/>
      <c r="AA42" s="132">
        <f t="shared" si="7"/>
        <v>0</v>
      </c>
      <c r="AB42" s="129">
        <f t="shared" si="16"/>
        <v>0</v>
      </c>
      <c r="AC42" s="48"/>
      <c r="AD42" s="66"/>
      <c r="AE42" s="47"/>
      <c r="AF42" s="132">
        <f t="shared" si="8"/>
        <v>0</v>
      </c>
      <c r="AG42" s="129">
        <f t="shared" si="17"/>
        <v>0</v>
      </c>
      <c r="AH42" s="15"/>
      <c r="AI42" s="99" t="s">
        <v>24</v>
      </c>
      <c r="AJ42" s="46"/>
      <c r="AK42" s="47">
        <v>0.03</v>
      </c>
      <c r="AL42" s="132">
        <f t="shared" si="9"/>
        <v>1.7999999999999999E-2</v>
      </c>
      <c r="AM42" s="129">
        <f t="shared" si="18"/>
        <v>0</v>
      </c>
      <c r="AN42" s="48"/>
      <c r="AO42" s="48"/>
      <c r="AP42" s="47"/>
      <c r="AQ42" s="132">
        <f t="shared" si="10"/>
        <v>0</v>
      </c>
      <c r="AR42" s="129">
        <f t="shared" si="19"/>
        <v>0</v>
      </c>
      <c r="AS42" s="48"/>
      <c r="AT42" s="66"/>
      <c r="AU42" s="47"/>
      <c r="AV42" s="132">
        <f t="shared" si="11"/>
        <v>0</v>
      </c>
      <c r="AW42" s="129">
        <f t="shared" si="20"/>
        <v>0</v>
      </c>
    </row>
    <row r="43" spans="2:49" x14ac:dyDescent="0.3">
      <c r="B43" s="15"/>
      <c r="C43" s="46"/>
      <c r="D43" s="46"/>
      <c r="E43" s="47"/>
      <c r="F43" s="132">
        <f t="shared" si="3"/>
        <v>0</v>
      </c>
      <c r="G43" s="129">
        <f t="shared" si="12"/>
        <v>0</v>
      </c>
      <c r="H43" s="48"/>
      <c r="I43" s="48"/>
      <c r="J43" s="47"/>
      <c r="K43" s="132">
        <f t="shared" si="4"/>
        <v>0</v>
      </c>
      <c r="L43" s="129">
        <f t="shared" si="13"/>
        <v>0</v>
      </c>
      <c r="M43" s="48"/>
      <c r="N43" s="66"/>
      <c r="O43" s="47"/>
      <c r="P43" s="132">
        <f t="shared" si="5"/>
        <v>0</v>
      </c>
      <c r="Q43" s="129">
        <f t="shared" si="14"/>
        <v>0</v>
      </c>
      <c r="R43" s="15"/>
      <c r="S43" s="46" t="s">
        <v>54</v>
      </c>
      <c r="T43" s="46"/>
      <c r="U43" s="47">
        <v>0.01</v>
      </c>
      <c r="V43" s="132">
        <f t="shared" si="6"/>
        <v>6.0000000000000001E-3</v>
      </c>
      <c r="W43" s="129">
        <f t="shared" si="15"/>
        <v>0</v>
      </c>
      <c r="X43" s="48" t="s">
        <v>54</v>
      </c>
      <c r="Y43" s="48"/>
      <c r="Z43" s="47">
        <v>0.1</v>
      </c>
      <c r="AA43" s="132">
        <f t="shared" si="7"/>
        <v>0.06</v>
      </c>
      <c r="AB43" s="129">
        <f t="shared" si="16"/>
        <v>0</v>
      </c>
      <c r="AC43" s="48" t="s">
        <v>54</v>
      </c>
      <c r="AD43" s="66"/>
      <c r="AE43" s="47">
        <v>0.1</v>
      </c>
      <c r="AF43" s="132">
        <f t="shared" si="8"/>
        <v>0.06</v>
      </c>
      <c r="AG43" s="129">
        <f t="shared" si="17"/>
        <v>0</v>
      </c>
      <c r="AH43" s="15"/>
      <c r="AI43" s="99" t="s">
        <v>77</v>
      </c>
      <c r="AJ43" s="46"/>
      <c r="AK43" s="47">
        <v>0.01</v>
      </c>
      <c r="AL43" s="132">
        <f t="shared" si="9"/>
        <v>6.0000000000000001E-3</v>
      </c>
      <c r="AM43" s="129">
        <f t="shared" si="18"/>
        <v>0</v>
      </c>
      <c r="AN43" s="48" t="s">
        <v>77</v>
      </c>
      <c r="AO43" s="48"/>
      <c r="AP43" s="47">
        <v>0.03</v>
      </c>
      <c r="AQ43" s="132">
        <f t="shared" si="10"/>
        <v>1.7999999999999999E-2</v>
      </c>
      <c r="AR43" s="129">
        <f t="shared" si="19"/>
        <v>0</v>
      </c>
      <c r="AS43" s="48" t="s">
        <v>77</v>
      </c>
      <c r="AT43" s="66"/>
      <c r="AU43" s="47">
        <v>0.04</v>
      </c>
      <c r="AV43" s="132">
        <f t="shared" si="11"/>
        <v>2.4E-2</v>
      </c>
      <c r="AW43" s="129">
        <f t="shared" si="20"/>
        <v>0</v>
      </c>
    </row>
    <row r="44" spans="2:49" x14ac:dyDescent="0.3">
      <c r="B44" s="15"/>
      <c r="C44" s="38" t="s">
        <v>17</v>
      </c>
      <c r="D44" s="38"/>
      <c r="E44" s="39">
        <v>0.14000000000000001</v>
      </c>
      <c r="F44" s="132">
        <f t="shared" si="3"/>
        <v>8.4000000000000005E-2</v>
      </c>
      <c r="G44" s="129">
        <f t="shared" si="12"/>
        <v>0</v>
      </c>
      <c r="H44" s="40" t="s">
        <v>17</v>
      </c>
      <c r="I44" s="40"/>
      <c r="J44" s="39">
        <v>0.1</v>
      </c>
      <c r="K44" s="132">
        <f t="shared" si="4"/>
        <v>0.06</v>
      </c>
      <c r="L44" s="129">
        <f t="shared" si="13"/>
        <v>0</v>
      </c>
      <c r="M44" s="40" t="s">
        <v>17</v>
      </c>
      <c r="N44" s="69"/>
      <c r="O44" s="39">
        <v>0.06</v>
      </c>
      <c r="P44" s="132">
        <f t="shared" si="5"/>
        <v>3.5999999999999997E-2</v>
      </c>
      <c r="Q44" s="129">
        <f t="shared" si="14"/>
        <v>0</v>
      </c>
      <c r="R44" s="15"/>
      <c r="S44" s="38" t="s">
        <v>17</v>
      </c>
      <c r="T44" s="38"/>
      <c r="U44" s="39">
        <v>9.9979999999999999E-2</v>
      </c>
      <c r="V44" s="132">
        <f t="shared" si="6"/>
        <v>5.9988E-2</v>
      </c>
      <c r="W44" s="129">
        <f t="shared" si="15"/>
        <v>0</v>
      </c>
      <c r="X44" s="40"/>
      <c r="Y44" s="40"/>
      <c r="Z44" s="39"/>
      <c r="AA44" s="132">
        <f t="shared" si="7"/>
        <v>0</v>
      </c>
      <c r="AB44" s="129">
        <f t="shared" si="16"/>
        <v>0</v>
      </c>
      <c r="AC44" s="40"/>
      <c r="AD44" s="69"/>
      <c r="AE44" s="39"/>
      <c r="AF44" s="132">
        <f t="shared" si="8"/>
        <v>0</v>
      </c>
      <c r="AG44" s="129">
        <f t="shared" si="17"/>
        <v>0</v>
      </c>
      <c r="AH44" s="15"/>
      <c r="AI44" s="100" t="s">
        <v>17</v>
      </c>
      <c r="AJ44" s="38"/>
      <c r="AK44" s="39">
        <v>3.9960000000000002E-2</v>
      </c>
      <c r="AL44" s="132">
        <f t="shared" si="9"/>
        <v>2.3976000000000001E-2</v>
      </c>
      <c r="AM44" s="129">
        <f t="shared" si="18"/>
        <v>0</v>
      </c>
      <c r="AN44" s="40"/>
      <c r="AO44" s="40"/>
      <c r="AP44" s="39"/>
      <c r="AQ44" s="132">
        <f t="shared" si="10"/>
        <v>0</v>
      </c>
      <c r="AR44" s="129">
        <f t="shared" si="19"/>
        <v>0</v>
      </c>
      <c r="AS44" s="40"/>
      <c r="AT44" s="69"/>
      <c r="AU44" s="39"/>
      <c r="AV44" s="132">
        <f t="shared" si="11"/>
        <v>0</v>
      </c>
      <c r="AW44" s="129">
        <f t="shared" si="20"/>
        <v>0</v>
      </c>
    </row>
    <row r="45" spans="2:49" x14ac:dyDescent="0.3">
      <c r="B45" s="15"/>
      <c r="C45" s="21"/>
      <c r="D45" s="21"/>
      <c r="E45" s="22"/>
      <c r="F45" s="132">
        <f t="shared" si="3"/>
        <v>0</v>
      </c>
      <c r="G45" s="129">
        <f t="shared" si="12"/>
        <v>0</v>
      </c>
      <c r="H45" s="24"/>
      <c r="I45" s="24"/>
      <c r="J45" s="25"/>
      <c r="K45" s="132">
        <f t="shared" si="4"/>
        <v>0</v>
      </c>
      <c r="L45" s="129">
        <f t="shared" si="13"/>
        <v>0</v>
      </c>
      <c r="M45" s="24"/>
      <c r="N45" s="77"/>
      <c r="O45" s="25"/>
      <c r="P45" s="132">
        <f t="shared" si="5"/>
        <v>0</v>
      </c>
      <c r="Q45" s="129">
        <f t="shared" si="14"/>
        <v>0</v>
      </c>
      <c r="R45" s="15"/>
      <c r="S45" s="21"/>
      <c r="T45" s="21"/>
      <c r="U45" s="22"/>
      <c r="V45" s="132">
        <f t="shared" si="6"/>
        <v>0</v>
      </c>
      <c r="W45" s="129">
        <f t="shared" si="15"/>
        <v>0</v>
      </c>
      <c r="X45" s="24" t="s">
        <v>55</v>
      </c>
      <c r="Y45" s="24">
        <v>1</v>
      </c>
      <c r="Z45" s="25">
        <v>1.0000000000000001E-5</v>
      </c>
      <c r="AA45" s="132">
        <f t="shared" si="7"/>
        <v>6.0000000000000002E-6</v>
      </c>
      <c r="AB45" s="129">
        <f t="shared" si="16"/>
        <v>6.0000000000000002E-6</v>
      </c>
      <c r="AC45" s="24" t="s">
        <v>55</v>
      </c>
      <c r="AD45" s="77">
        <v>1</v>
      </c>
      <c r="AE45" s="25">
        <v>5.0000000000000001E-3</v>
      </c>
      <c r="AF45" s="132">
        <f t="shared" si="8"/>
        <v>3.0000000000000001E-3</v>
      </c>
      <c r="AG45" s="129">
        <f t="shared" si="17"/>
        <v>3.0000000000000001E-3</v>
      </c>
      <c r="AH45" s="15"/>
      <c r="AI45" s="97"/>
      <c r="AJ45" s="21"/>
      <c r="AK45" s="22"/>
      <c r="AL45" s="132">
        <f t="shared" si="9"/>
        <v>0</v>
      </c>
      <c r="AM45" s="129">
        <f t="shared" si="18"/>
        <v>0</v>
      </c>
      <c r="AN45" s="24" t="s">
        <v>55</v>
      </c>
      <c r="AO45" s="24">
        <v>1</v>
      </c>
      <c r="AP45" s="25">
        <v>1.0000000000000001E-5</v>
      </c>
      <c r="AQ45" s="132">
        <f t="shared" si="10"/>
        <v>6.0000000000000002E-6</v>
      </c>
      <c r="AR45" s="129">
        <f t="shared" si="19"/>
        <v>6.0000000000000002E-6</v>
      </c>
      <c r="AS45" s="24" t="s">
        <v>55</v>
      </c>
      <c r="AT45" s="77">
        <v>1</v>
      </c>
      <c r="AU45" s="25">
        <v>0.01</v>
      </c>
      <c r="AV45" s="132">
        <f t="shared" si="11"/>
        <v>6.0000000000000001E-3</v>
      </c>
      <c r="AW45" s="129">
        <f t="shared" si="20"/>
        <v>6.0000000000000001E-3</v>
      </c>
    </row>
    <row r="46" spans="2:49" x14ac:dyDescent="0.3">
      <c r="B46" s="15"/>
      <c r="C46" s="21"/>
      <c r="D46" s="21"/>
      <c r="E46" s="22"/>
      <c r="F46" s="132">
        <f t="shared" si="3"/>
        <v>0</v>
      </c>
      <c r="G46" s="129">
        <f t="shared" si="12"/>
        <v>0</v>
      </c>
      <c r="H46" s="24"/>
      <c r="I46" s="24"/>
      <c r="J46" s="25"/>
      <c r="K46" s="132">
        <f t="shared" si="4"/>
        <v>0</v>
      </c>
      <c r="L46" s="129">
        <f t="shared" si="13"/>
        <v>0</v>
      </c>
      <c r="M46" s="24"/>
      <c r="N46" s="24"/>
      <c r="O46" s="25"/>
      <c r="P46" s="132">
        <f t="shared" si="5"/>
        <v>0</v>
      </c>
      <c r="Q46" s="129">
        <f t="shared" si="14"/>
        <v>0</v>
      </c>
      <c r="R46" s="15"/>
      <c r="S46" s="21"/>
      <c r="T46" s="21"/>
      <c r="U46" s="22"/>
      <c r="V46" s="132">
        <f t="shared" si="6"/>
        <v>0</v>
      </c>
      <c r="W46" s="129">
        <f t="shared" si="15"/>
        <v>0</v>
      </c>
      <c r="X46" s="24"/>
      <c r="Y46" s="24"/>
      <c r="Z46" s="25"/>
      <c r="AA46" s="132">
        <f t="shared" si="7"/>
        <v>0</v>
      </c>
      <c r="AB46" s="129">
        <f t="shared" si="16"/>
        <v>0</v>
      </c>
      <c r="AC46" s="24" t="s">
        <v>121</v>
      </c>
      <c r="AD46" s="24">
        <v>2</v>
      </c>
      <c r="AE46" s="25">
        <v>2.9999999999999997E-4</v>
      </c>
      <c r="AF46" s="132">
        <f t="shared" si="8"/>
        <v>1.7999999999999998E-4</v>
      </c>
      <c r="AG46" s="129">
        <f t="shared" si="17"/>
        <v>3.5999999999999997E-4</v>
      </c>
      <c r="AH46" s="15"/>
      <c r="AI46" s="97"/>
      <c r="AJ46" s="21"/>
      <c r="AK46" s="22"/>
      <c r="AL46" s="132">
        <f t="shared" si="9"/>
        <v>0</v>
      </c>
      <c r="AM46" s="129">
        <f t="shared" si="18"/>
        <v>0</v>
      </c>
      <c r="AN46" s="24" t="s">
        <v>121</v>
      </c>
      <c r="AO46" s="24">
        <v>2</v>
      </c>
      <c r="AP46" s="25">
        <v>1.0000000000000001E-5</v>
      </c>
      <c r="AQ46" s="132">
        <f t="shared" si="10"/>
        <v>6.0000000000000002E-6</v>
      </c>
      <c r="AR46" s="129">
        <f t="shared" si="19"/>
        <v>1.2E-5</v>
      </c>
      <c r="AS46" s="24" t="s">
        <v>121</v>
      </c>
      <c r="AT46" s="24">
        <v>2</v>
      </c>
      <c r="AU46" s="25">
        <v>5.9999999999999995E-4</v>
      </c>
      <c r="AV46" s="132">
        <f t="shared" si="11"/>
        <v>3.5999999999999997E-4</v>
      </c>
      <c r="AW46" s="129">
        <f t="shared" si="20"/>
        <v>7.1999999999999994E-4</v>
      </c>
    </row>
    <row r="47" spans="2:49" x14ac:dyDescent="0.3">
      <c r="B47" s="15"/>
      <c r="C47" s="31"/>
      <c r="D47" s="31"/>
      <c r="E47" s="32"/>
      <c r="F47" s="132">
        <f t="shared" si="3"/>
        <v>0</v>
      </c>
      <c r="G47" s="129">
        <f t="shared" si="12"/>
        <v>0</v>
      </c>
      <c r="H47" s="33"/>
      <c r="I47" s="33"/>
      <c r="J47" s="32"/>
      <c r="K47" s="132">
        <f t="shared" si="4"/>
        <v>0</v>
      </c>
      <c r="L47" s="129">
        <f t="shared" si="13"/>
        <v>0</v>
      </c>
      <c r="M47" s="33"/>
      <c r="N47" s="65"/>
      <c r="O47" s="32"/>
      <c r="P47" s="132">
        <f t="shared" si="5"/>
        <v>0</v>
      </c>
      <c r="Q47" s="129">
        <f t="shared" si="14"/>
        <v>0</v>
      </c>
      <c r="R47" s="15"/>
      <c r="S47" s="31"/>
      <c r="T47" s="31"/>
      <c r="U47" s="32"/>
      <c r="V47" s="132">
        <f t="shared" si="6"/>
        <v>0</v>
      </c>
      <c r="W47" s="129">
        <f t="shared" si="15"/>
        <v>0</v>
      </c>
      <c r="X47" s="33"/>
      <c r="Y47" s="33"/>
      <c r="Z47" s="32"/>
      <c r="AA47" s="132">
        <f t="shared" si="7"/>
        <v>0</v>
      </c>
      <c r="AB47" s="129">
        <f t="shared" si="16"/>
        <v>0</v>
      </c>
      <c r="AC47" s="33"/>
      <c r="AD47" s="65"/>
      <c r="AE47" s="32"/>
      <c r="AF47" s="132">
        <f t="shared" si="8"/>
        <v>0</v>
      </c>
      <c r="AG47" s="129">
        <f t="shared" si="17"/>
        <v>0</v>
      </c>
      <c r="AH47" s="15"/>
      <c r="AI47" s="98"/>
      <c r="AJ47" s="31"/>
      <c r="AK47" s="32"/>
      <c r="AL47" s="132">
        <f t="shared" si="9"/>
        <v>0</v>
      </c>
      <c r="AM47" s="129">
        <f t="shared" si="18"/>
        <v>0</v>
      </c>
      <c r="AN47" s="37" t="s">
        <v>71</v>
      </c>
      <c r="AO47" s="37"/>
      <c r="AP47" s="35">
        <v>0.03</v>
      </c>
      <c r="AQ47" s="132">
        <f t="shared" si="10"/>
        <v>1.7999999999999999E-2</v>
      </c>
      <c r="AR47" s="129">
        <f t="shared" si="19"/>
        <v>0</v>
      </c>
      <c r="AS47" s="34" t="s">
        <v>91</v>
      </c>
      <c r="AT47" s="74"/>
      <c r="AU47" s="35">
        <v>0.01</v>
      </c>
      <c r="AV47" s="132">
        <f t="shared" si="11"/>
        <v>6.0000000000000001E-3</v>
      </c>
      <c r="AW47" s="129">
        <f t="shared" si="20"/>
        <v>0</v>
      </c>
    </row>
    <row r="48" spans="2:49" x14ac:dyDescent="0.3">
      <c r="B48" s="15"/>
      <c r="C48" s="31"/>
      <c r="D48" s="31"/>
      <c r="E48" s="32"/>
      <c r="F48" s="132">
        <f t="shared" si="3"/>
        <v>0</v>
      </c>
      <c r="G48" s="129">
        <f t="shared" si="12"/>
        <v>0</v>
      </c>
      <c r="H48" s="33"/>
      <c r="I48" s="33"/>
      <c r="J48" s="32"/>
      <c r="K48" s="132">
        <f t="shared" si="4"/>
        <v>0</v>
      </c>
      <c r="L48" s="129">
        <f t="shared" si="13"/>
        <v>0</v>
      </c>
      <c r="M48" s="33"/>
      <c r="N48" s="65"/>
      <c r="O48" s="32"/>
      <c r="P48" s="132">
        <f t="shared" si="5"/>
        <v>0</v>
      </c>
      <c r="Q48" s="129">
        <f t="shared" si="14"/>
        <v>0</v>
      </c>
      <c r="R48" s="15"/>
      <c r="S48" s="31"/>
      <c r="T48" s="31"/>
      <c r="U48" s="32"/>
      <c r="V48" s="132">
        <f t="shared" si="6"/>
        <v>0</v>
      </c>
      <c r="W48" s="129">
        <f t="shared" si="15"/>
        <v>0</v>
      </c>
      <c r="X48" s="37" t="s">
        <v>91</v>
      </c>
      <c r="Y48" s="37"/>
      <c r="Z48" s="35">
        <v>0.05</v>
      </c>
      <c r="AA48" s="132">
        <f t="shared" si="7"/>
        <v>0.03</v>
      </c>
      <c r="AB48" s="129">
        <f t="shared" si="16"/>
        <v>0</v>
      </c>
      <c r="AC48" s="34" t="s">
        <v>91</v>
      </c>
      <c r="AD48" s="74"/>
      <c r="AE48" s="35">
        <v>0.05</v>
      </c>
      <c r="AF48" s="132">
        <f t="shared" si="8"/>
        <v>0.03</v>
      </c>
      <c r="AG48" s="129">
        <f t="shared" si="17"/>
        <v>0</v>
      </c>
      <c r="AH48" s="15"/>
      <c r="AI48" s="98"/>
      <c r="AJ48" s="31"/>
      <c r="AK48" s="32"/>
      <c r="AL48" s="132">
        <f t="shared" si="9"/>
        <v>0</v>
      </c>
      <c r="AM48" s="129">
        <f t="shared" si="18"/>
        <v>0</v>
      </c>
      <c r="AN48" s="37" t="s">
        <v>72</v>
      </c>
      <c r="AO48" s="37"/>
      <c r="AP48" s="35">
        <v>0.01</v>
      </c>
      <c r="AQ48" s="132">
        <f t="shared" si="10"/>
        <v>6.0000000000000001E-3</v>
      </c>
      <c r="AR48" s="129">
        <f t="shared" si="19"/>
        <v>0</v>
      </c>
      <c r="AS48" s="34" t="s">
        <v>72</v>
      </c>
      <c r="AT48" s="74"/>
      <c r="AU48" s="35">
        <v>0.01</v>
      </c>
      <c r="AV48" s="132">
        <f t="shared" si="11"/>
        <v>6.0000000000000001E-3</v>
      </c>
      <c r="AW48" s="129">
        <f t="shared" si="20"/>
        <v>0</v>
      </c>
    </row>
    <row r="49" spans="2:49" x14ac:dyDescent="0.3">
      <c r="B49" s="15"/>
      <c r="C49" s="31"/>
      <c r="D49" s="31"/>
      <c r="E49" s="32"/>
      <c r="F49" s="132">
        <f t="shared" si="3"/>
        <v>0</v>
      </c>
      <c r="G49" s="129">
        <f t="shared" si="12"/>
        <v>0</v>
      </c>
      <c r="H49" s="33"/>
      <c r="I49" s="33"/>
      <c r="J49" s="32"/>
      <c r="K49" s="132">
        <f t="shared" si="4"/>
        <v>0</v>
      </c>
      <c r="L49" s="129">
        <f t="shared" si="13"/>
        <v>0</v>
      </c>
      <c r="M49" s="33"/>
      <c r="N49" s="65"/>
      <c r="O49" s="32"/>
      <c r="P49" s="132">
        <f t="shared" si="5"/>
        <v>0</v>
      </c>
      <c r="Q49" s="129">
        <f t="shared" si="14"/>
        <v>0</v>
      </c>
      <c r="R49" s="15"/>
      <c r="S49" s="31"/>
      <c r="T49" s="31"/>
      <c r="U49" s="32"/>
      <c r="V49" s="132">
        <f t="shared" si="6"/>
        <v>0</v>
      </c>
      <c r="W49" s="129">
        <f t="shared" si="15"/>
        <v>0</v>
      </c>
      <c r="X49" s="33"/>
      <c r="Y49" s="33"/>
      <c r="Z49" s="32"/>
      <c r="AA49" s="132">
        <f t="shared" si="7"/>
        <v>0</v>
      </c>
      <c r="AB49" s="129">
        <f t="shared" si="16"/>
        <v>0</v>
      </c>
      <c r="AC49" s="36" t="s">
        <v>100</v>
      </c>
      <c r="AD49" s="75"/>
      <c r="AE49" s="89">
        <v>0.05</v>
      </c>
      <c r="AF49" s="132">
        <f t="shared" si="8"/>
        <v>0.03</v>
      </c>
      <c r="AG49" s="129">
        <f t="shared" si="17"/>
        <v>0</v>
      </c>
      <c r="AH49" s="15"/>
      <c r="AI49" s="98"/>
      <c r="AJ49" s="31"/>
      <c r="AK49" s="32"/>
      <c r="AL49" s="132">
        <f t="shared" si="9"/>
        <v>0</v>
      </c>
      <c r="AM49" s="129">
        <f t="shared" si="18"/>
        <v>0</v>
      </c>
      <c r="AN49" s="33"/>
      <c r="AO49" s="33"/>
      <c r="AP49" s="32"/>
      <c r="AQ49" s="132">
        <f t="shared" si="10"/>
        <v>0</v>
      </c>
      <c r="AR49" s="129">
        <f t="shared" si="19"/>
        <v>0</v>
      </c>
      <c r="AS49" s="33"/>
      <c r="AT49" s="65"/>
      <c r="AU49" s="32"/>
      <c r="AV49" s="132">
        <f t="shared" si="11"/>
        <v>0</v>
      </c>
      <c r="AW49" s="129">
        <f t="shared" si="20"/>
        <v>0</v>
      </c>
    </row>
    <row r="50" spans="2:49" x14ac:dyDescent="0.3">
      <c r="B50" s="15"/>
      <c r="C50" s="46"/>
      <c r="D50" s="46"/>
      <c r="E50" s="47"/>
      <c r="F50" s="132">
        <f t="shared" si="3"/>
        <v>0</v>
      </c>
      <c r="G50" s="129">
        <f t="shared" si="12"/>
        <v>0</v>
      </c>
      <c r="H50" s="48"/>
      <c r="I50" s="48"/>
      <c r="J50" s="47"/>
      <c r="K50" s="132">
        <f t="shared" si="4"/>
        <v>0</v>
      </c>
      <c r="L50" s="129">
        <f t="shared" si="13"/>
        <v>0</v>
      </c>
      <c r="M50" s="48"/>
      <c r="N50" s="66"/>
      <c r="O50" s="47"/>
      <c r="P50" s="132">
        <f t="shared" si="5"/>
        <v>0</v>
      </c>
      <c r="Q50" s="129">
        <f t="shared" si="14"/>
        <v>0</v>
      </c>
      <c r="R50" s="15"/>
      <c r="S50" s="46" t="s">
        <v>229</v>
      </c>
      <c r="T50" s="46"/>
      <c r="U50" s="47">
        <v>1.0000000000000001E-5</v>
      </c>
      <c r="V50" s="132">
        <f t="shared" si="6"/>
        <v>6.0000000000000002E-6</v>
      </c>
      <c r="W50" s="129">
        <f t="shared" si="15"/>
        <v>0</v>
      </c>
      <c r="X50" s="48" t="s">
        <v>229</v>
      </c>
      <c r="Y50" s="48"/>
      <c r="Z50" s="47">
        <v>1E-4</v>
      </c>
      <c r="AA50" s="132">
        <f t="shared" si="7"/>
        <v>6.0000000000000002E-5</v>
      </c>
      <c r="AB50" s="129">
        <f t="shared" si="16"/>
        <v>0</v>
      </c>
      <c r="AC50" s="48" t="s">
        <v>229</v>
      </c>
      <c r="AD50" s="66"/>
      <c r="AE50" s="47">
        <v>1E-3</v>
      </c>
      <c r="AF50" s="132">
        <f t="shared" si="8"/>
        <v>5.9999999999999995E-4</v>
      </c>
      <c r="AG50" s="129">
        <f t="shared" si="17"/>
        <v>0</v>
      </c>
      <c r="AH50" s="15"/>
      <c r="AI50" s="99" t="s">
        <v>229</v>
      </c>
      <c r="AJ50" s="46"/>
      <c r="AK50" s="47">
        <v>1.0000000000000001E-5</v>
      </c>
      <c r="AL50" s="132">
        <f t="shared" si="9"/>
        <v>6.0000000000000002E-6</v>
      </c>
      <c r="AM50" s="129">
        <f t="shared" si="18"/>
        <v>0</v>
      </c>
      <c r="AN50" s="48" t="s">
        <v>229</v>
      </c>
      <c r="AO50" s="48"/>
      <c r="AP50" s="47">
        <v>1E-4</v>
      </c>
      <c r="AQ50" s="132">
        <f t="shared" si="10"/>
        <v>6.0000000000000002E-5</v>
      </c>
      <c r="AR50" s="129">
        <f t="shared" si="19"/>
        <v>0</v>
      </c>
      <c r="AS50" s="48" t="s">
        <v>229</v>
      </c>
      <c r="AT50" s="66"/>
      <c r="AU50" s="47">
        <v>1E-3</v>
      </c>
      <c r="AV50" s="132">
        <f t="shared" si="11"/>
        <v>5.9999999999999995E-4</v>
      </c>
      <c r="AW50" s="129">
        <f t="shared" si="20"/>
        <v>0</v>
      </c>
    </row>
    <row r="51" spans="2:49" x14ac:dyDescent="0.3">
      <c r="B51" s="15"/>
      <c r="C51" s="46"/>
      <c r="D51" s="46"/>
      <c r="E51" s="47"/>
      <c r="F51" s="132">
        <f t="shared" si="3"/>
        <v>0</v>
      </c>
      <c r="G51" s="129">
        <f t="shared" si="12"/>
        <v>0</v>
      </c>
      <c r="H51" s="48"/>
      <c r="I51" s="48"/>
      <c r="J51" s="47"/>
      <c r="K51" s="132">
        <f t="shared" si="4"/>
        <v>0</v>
      </c>
      <c r="L51" s="129">
        <f t="shared" si="13"/>
        <v>0</v>
      </c>
      <c r="M51" s="48"/>
      <c r="N51" s="66"/>
      <c r="O51" s="47"/>
      <c r="P51" s="132">
        <f t="shared" si="5"/>
        <v>0</v>
      </c>
      <c r="Q51" s="129">
        <f t="shared" si="14"/>
        <v>0</v>
      </c>
      <c r="R51" s="15"/>
      <c r="S51" s="46" t="s">
        <v>231</v>
      </c>
      <c r="T51" s="46"/>
      <c r="U51" s="47">
        <v>1.0000000000000001E-5</v>
      </c>
      <c r="V51" s="132">
        <f t="shared" si="6"/>
        <v>6.0000000000000002E-6</v>
      </c>
      <c r="W51" s="129">
        <f t="shared" si="15"/>
        <v>0</v>
      </c>
      <c r="X51" s="48" t="s">
        <v>231</v>
      </c>
      <c r="Y51" s="48"/>
      <c r="Z51" s="47">
        <v>1E-4</v>
      </c>
      <c r="AA51" s="132">
        <f t="shared" si="7"/>
        <v>6.0000000000000002E-5</v>
      </c>
      <c r="AB51" s="129">
        <f t="shared" si="16"/>
        <v>0</v>
      </c>
      <c r="AC51" s="48" t="s">
        <v>231</v>
      </c>
      <c r="AD51" s="66"/>
      <c r="AE51" s="47">
        <v>1E-3</v>
      </c>
      <c r="AF51" s="132">
        <f t="shared" si="8"/>
        <v>5.9999999999999995E-4</v>
      </c>
      <c r="AG51" s="129">
        <f t="shared" si="17"/>
        <v>0</v>
      </c>
      <c r="AH51" s="15"/>
      <c r="AI51" s="99" t="s">
        <v>231</v>
      </c>
      <c r="AJ51" s="46"/>
      <c r="AK51" s="47">
        <v>1.0000000000000001E-5</v>
      </c>
      <c r="AL51" s="132">
        <f t="shared" si="9"/>
        <v>6.0000000000000002E-6</v>
      </c>
      <c r="AM51" s="129">
        <f t="shared" si="18"/>
        <v>0</v>
      </c>
      <c r="AN51" s="48" t="s">
        <v>231</v>
      </c>
      <c r="AO51" s="48"/>
      <c r="AP51" s="47">
        <v>1E-4</v>
      </c>
      <c r="AQ51" s="132">
        <f t="shared" si="10"/>
        <v>6.0000000000000002E-5</v>
      </c>
      <c r="AR51" s="129">
        <f t="shared" si="19"/>
        <v>0</v>
      </c>
      <c r="AS51" s="48" t="s">
        <v>231</v>
      </c>
      <c r="AT51" s="66"/>
      <c r="AU51" s="47">
        <v>1E-3</v>
      </c>
      <c r="AV51" s="132">
        <f t="shared" si="11"/>
        <v>5.9999999999999995E-4</v>
      </c>
      <c r="AW51" s="129">
        <f t="shared" si="20"/>
        <v>0</v>
      </c>
    </row>
    <row r="52" spans="2:49" x14ac:dyDescent="0.3">
      <c r="B52" s="15"/>
      <c r="C52" s="46"/>
      <c r="D52" s="46"/>
      <c r="E52" s="47"/>
      <c r="F52" s="132">
        <f t="shared" si="3"/>
        <v>0</v>
      </c>
      <c r="G52" s="129">
        <f t="shared" si="12"/>
        <v>0</v>
      </c>
      <c r="H52" s="48"/>
      <c r="I52" s="48"/>
      <c r="J52" s="47"/>
      <c r="K52" s="132">
        <f t="shared" si="4"/>
        <v>0</v>
      </c>
      <c r="L52" s="129">
        <f t="shared" si="13"/>
        <v>0</v>
      </c>
      <c r="M52" s="48"/>
      <c r="N52" s="66"/>
      <c r="O52" s="47"/>
      <c r="P52" s="132">
        <f t="shared" si="5"/>
        <v>0</v>
      </c>
      <c r="Q52" s="129">
        <f t="shared" si="14"/>
        <v>0</v>
      </c>
      <c r="R52" s="15"/>
      <c r="S52" s="46"/>
      <c r="T52" s="46"/>
      <c r="U52" s="47"/>
      <c r="V52" s="132">
        <f t="shared" si="6"/>
        <v>0</v>
      </c>
      <c r="W52" s="129">
        <f t="shared" si="15"/>
        <v>0</v>
      </c>
      <c r="X52" s="48"/>
      <c r="Y52" s="48"/>
      <c r="Z52" s="47"/>
      <c r="AA52" s="132">
        <f t="shared" si="7"/>
        <v>0</v>
      </c>
      <c r="AB52" s="129">
        <f t="shared" si="16"/>
        <v>0</v>
      </c>
      <c r="AC52" s="48"/>
      <c r="AD52" s="66"/>
      <c r="AE52" s="47"/>
      <c r="AF52" s="132">
        <f t="shared" si="8"/>
        <v>0</v>
      </c>
      <c r="AG52" s="129">
        <f t="shared" si="17"/>
        <v>0</v>
      </c>
      <c r="AH52" s="15"/>
      <c r="AI52" s="99" t="s">
        <v>236</v>
      </c>
      <c r="AJ52" s="46"/>
      <c r="AK52" s="47">
        <v>1.0000000000000001E-5</v>
      </c>
      <c r="AL52" s="132">
        <f t="shared" si="9"/>
        <v>6.0000000000000002E-6</v>
      </c>
      <c r="AM52" s="129">
        <f t="shared" si="18"/>
        <v>0</v>
      </c>
      <c r="AN52" s="48" t="s">
        <v>236</v>
      </c>
      <c r="AO52" s="48"/>
      <c r="AP52" s="47">
        <v>1E-4</v>
      </c>
      <c r="AQ52" s="132">
        <f t="shared" si="10"/>
        <v>6.0000000000000002E-5</v>
      </c>
      <c r="AR52" s="129">
        <f t="shared" si="19"/>
        <v>0</v>
      </c>
      <c r="AS52" s="48" t="s">
        <v>236</v>
      </c>
      <c r="AT52" s="66"/>
      <c r="AU52" s="47">
        <v>1E-3</v>
      </c>
      <c r="AV52" s="132">
        <f t="shared" si="11"/>
        <v>5.9999999999999995E-4</v>
      </c>
      <c r="AW52" s="129">
        <f t="shared" si="20"/>
        <v>0</v>
      </c>
    </row>
    <row r="53" spans="2:49" x14ac:dyDescent="0.3">
      <c r="B53" s="15"/>
      <c r="C53" s="46"/>
      <c r="D53" s="46"/>
      <c r="E53" s="47"/>
      <c r="F53" s="132">
        <f t="shared" si="3"/>
        <v>0</v>
      </c>
      <c r="G53" s="129">
        <f t="shared" si="12"/>
        <v>0</v>
      </c>
      <c r="H53" s="48"/>
      <c r="I53" s="48"/>
      <c r="J53" s="47"/>
      <c r="K53" s="132">
        <f t="shared" si="4"/>
        <v>0</v>
      </c>
      <c r="L53" s="129">
        <f t="shared" si="13"/>
        <v>0</v>
      </c>
      <c r="M53" s="48"/>
      <c r="N53" s="66"/>
      <c r="O53" s="47"/>
      <c r="P53" s="132">
        <f t="shared" si="5"/>
        <v>0</v>
      </c>
      <c r="Q53" s="129">
        <f t="shared" si="14"/>
        <v>0</v>
      </c>
      <c r="R53" s="15"/>
      <c r="S53" s="46"/>
      <c r="T53" s="46"/>
      <c r="U53" s="47"/>
      <c r="V53" s="132">
        <f t="shared" si="6"/>
        <v>0</v>
      </c>
      <c r="W53" s="129">
        <f t="shared" si="15"/>
        <v>0</v>
      </c>
      <c r="X53" s="48"/>
      <c r="Y53" s="48"/>
      <c r="Z53" s="47"/>
      <c r="AA53" s="132">
        <f t="shared" si="7"/>
        <v>0</v>
      </c>
      <c r="AB53" s="129">
        <f t="shared" si="16"/>
        <v>0</v>
      </c>
      <c r="AC53" s="48"/>
      <c r="AD53" s="66"/>
      <c r="AE53" s="47"/>
      <c r="AF53" s="132">
        <f t="shared" si="8"/>
        <v>0</v>
      </c>
      <c r="AG53" s="129">
        <f t="shared" si="17"/>
        <v>0</v>
      </c>
      <c r="AH53" s="15"/>
      <c r="AI53" s="99" t="s">
        <v>237</v>
      </c>
      <c r="AJ53" s="46"/>
      <c r="AK53" s="47">
        <v>1.0000000000000001E-5</v>
      </c>
      <c r="AL53" s="132">
        <f t="shared" si="9"/>
        <v>6.0000000000000002E-6</v>
      </c>
      <c r="AM53" s="129">
        <f t="shared" si="18"/>
        <v>0</v>
      </c>
      <c r="AN53" s="48" t="s">
        <v>237</v>
      </c>
      <c r="AO53" s="48"/>
      <c r="AP53" s="47">
        <v>1E-4</v>
      </c>
      <c r="AQ53" s="132">
        <f t="shared" si="10"/>
        <v>6.0000000000000002E-5</v>
      </c>
      <c r="AR53" s="129">
        <f t="shared" si="19"/>
        <v>0</v>
      </c>
      <c r="AS53" s="48" t="s">
        <v>237</v>
      </c>
      <c r="AT53" s="66"/>
      <c r="AU53" s="47">
        <v>1E-3</v>
      </c>
      <c r="AV53" s="132">
        <f t="shared" si="11"/>
        <v>5.9999999999999995E-4</v>
      </c>
      <c r="AW53" s="129">
        <f t="shared" si="20"/>
        <v>0</v>
      </c>
    </row>
    <row r="54" spans="2:49" x14ac:dyDescent="0.3">
      <c r="B54" s="15"/>
      <c r="C54" s="60"/>
      <c r="D54" s="60"/>
      <c r="E54" s="61"/>
      <c r="F54" s="132">
        <f t="shared" si="3"/>
        <v>0</v>
      </c>
      <c r="G54" s="129">
        <f t="shared" si="12"/>
        <v>0</v>
      </c>
      <c r="H54" s="62"/>
      <c r="I54" s="62"/>
      <c r="J54" s="61"/>
      <c r="K54" s="132">
        <f t="shared" si="4"/>
        <v>0</v>
      </c>
      <c r="L54" s="129">
        <f t="shared" si="13"/>
        <v>0</v>
      </c>
      <c r="M54" s="62"/>
      <c r="N54" s="62"/>
      <c r="O54" s="61"/>
      <c r="P54" s="132">
        <f t="shared" si="5"/>
        <v>0</v>
      </c>
      <c r="Q54" s="129">
        <f t="shared" si="14"/>
        <v>0</v>
      </c>
      <c r="R54" s="15"/>
      <c r="S54" s="60"/>
      <c r="T54" s="60"/>
      <c r="U54" s="61"/>
      <c r="V54" s="132">
        <f t="shared" si="6"/>
        <v>0</v>
      </c>
      <c r="W54" s="129">
        <f t="shared" si="15"/>
        <v>0</v>
      </c>
      <c r="X54" s="62" t="s">
        <v>118</v>
      </c>
      <c r="Y54" s="62">
        <v>7</v>
      </c>
      <c r="Z54" s="61">
        <v>1.0000000000000001E-5</v>
      </c>
      <c r="AA54" s="132">
        <f t="shared" si="7"/>
        <v>6.0000000000000002E-6</v>
      </c>
      <c r="AB54" s="129">
        <f t="shared" si="16"/>
        <v>4.2000000000000004E-5</v>
      </c>
      <c r="AC54" s="62" t="s">
        <v>127</v>
      </c>
      <c r="AD54" s="62">
        <v>10</v>
      </c>
      <c r="AE54" s="61">
        <v>5.0000000000000002E-5</v>
      </c>
      <c r="AF54" s="132">
        <f t="shared" si="8"/>
        <v>3.0000000000000001E-5</v>
      </c>
      <c r="AG54" s="129">
        <f t="shared" si="17"/>
        <v>3.0000000000000003E-4</v>
      </c>
      <c r="AH54" s="15"/>
      <c r="AI54" s="101"/>
      <c r="AJ54" s="60"/>
      <c r="AK54" s="61"/>
      <c r="AL54" s="132">
        <f t="shared" si="9"/>
        <v>0</v>
      </c>
      <c r="AM54" s="129">
        <f t="shared" si="18"/>
        <v>0</v>
      </c>
      <c r="AN54" s="62"/>
      <c r="AO54" s="62"/>
      <c r="AP54" s="61"/>
      <c r="AQ54" s="132">
        <f t="shared" si="10"/>
        <v>0</v>
      </c>
      <c r="AR54" s="129">
        <f t="shared" si="19"/>
        <v>0</v>
      </c>
      <c r="AS54" s="62"/>
      <c r="AT54" s="62"/>
      <c r="AU54" s="61"/>
      <c r="AV54" s="132">
        <f t="shared" si="11"/>
        <v>0</v>
      </c>
      <c r="AW54" s="129">
        <f t="shared" si="20"/>
        <v>0</v>
      </c>
    </row>
    <row r="55" spans="2:49" x14ac:dyDescent="0.3">
      <c r="B55" s="15"/>
      <c r="C55" s="60"/>
      <c r="D55" s="60"/>
      <c r="E55" s="61"/>
      <c r="F55" s="132">
        <f t="shared" si="3"/>
        <v>0</v>
      </c>
      <c r="G55" s="129">
        <f t="shared" si="12"/>
        <v>0</v>
      </c>
      <c r="H55" s="62"/>
      <c r="I55" s="62"/>
      <c r="J55" s="61"/>
      <c r="K55" s="132">
        <f t="shared" si="4"/>
        <v>0</v>
      </c>
      <c r="L55" s="129">
        <f t="shared" si="13"/>
        <v>0</v>
      </c>
      <c r="M55" s="62"/>
      <c r="N55" s="62"/>
      <c r="O55" s="61"/>
      <c r="P55" s="132">
        <f t="shared" si="5"/>
        <v>0</v>
      </c>
      <c r="Q55" s="129">
        <f t="shared" si="14"/>
        <v>0</v>
      </c>
      <c r="R55" s="15"/>
      <c r="S55" s="60"/>
      <c r="T55" s="60"/>
      <c r="U55" s="61"/>
      <c r="V55" s="132">
        <f t="shared" si="6"/>
        <v>0</v>
      </c>
      <c r="W55" s="129">
        <f t="shared" si="15"/>
        <v>0</v>
      </c>
      <c r="X55" s="62" t="s">
        <v>122</v>
      </c>
      <c r="Y55" s="62">
        <v>10</v>
      </c>
      <c r="Z55" s="61">
        <v>1.0000000000000001E-5</v>
      </c>
      <c r="AA55" s="132">
        <f t="shared" si="7"/>
        <v>6.0000000000000002E-6</v>
      </c>
      <c r="AB55" s="129">
        <f t="shared" si="16"/>
        <v>6.0000000000000002E-5</v>
      </c>
      <c r="AC55" s="62" t="s">
        <v>122</v>
      </c>
      <c r="AD55" s="62">
        <v>10</v>
      </c>
      <c r="AE55" s="61">
        <v>5.0000000000000002E-5</v>
      </c>
      <c r="AF55" s="132">
        <f t="shared" si="8"/>
        <v>3.0000000000000001E-5</v>
      </c>
      <c r="AG55" s="129">
        <f t="shared" si="17"/>
        <v>3.0000000000000003E-4</v>
      </c>
      <c r="AH55" s="15"/>
      <c r="AI55" s="101"/>
      <c r="AJ55" s="60"/>
      <c r="AK55" s="61"/>
      <c r="AL55" s="132">
        <f t="shared" si="9"/>
        <v>0</v>
      </c>
      <c r="AM55" s="129">
        <f t="shared" si="18"/>
        <v>0</v>
      </c>
      <c r="AN55" s="62"/>
      <c r="AO55" s="62"/>
      <c r="AP55" s="61"/>
      <c r="AQ55" s="132">
        <f t="shared" si="10"/>
        <v>0</v>
      </c>
      <c r="AR55" s="129">
        <f t="shared" si="19"/>
        <v>0</v>
      </c>
      <c r="AS55" s="62"/>
      <c r="AT55" s="62"/>
      <c r="AU55" s="61"/>
      <c r="AV55" s="132">
        <f t="shared" si="11"/>
        <v>0</v>
      </c>
      <c r="AW55" s="129">
        <f t="shared" si="20"/>
        <v>0</v>
      </c>
    </row>
    <row r="56" spans="2:49" ht="12.75" thickBot="1" x14ac:dyDescent="0.35">
      <c r="B56" s="15"/>
      <c r="C56" s="60"/>
      <c r="D56" s="60"/>
      <c r="E56" s="61"/>
      <c r="F56" s="132">
        <f t="shared" si="3"/>
        <v>0</v>
      </c>
      <c r="G56" s="129">
        <f t="shared" si="12"/>
        <v>0</v>
      </c>
      <c r="H56" s="62"/>
      <c r="I56" s="62"/>
      <c r="J56" s="61"/>
      <c r="K56" s="132">
        <f t="shared" si="4"/>
        <v>0</v>
      </c>
      <c r="L56" s="129">
        <f t="shared" si="13"/>
        <v>0</v>
      </c>
      <c r="M56" s="62"/>
      <c r="N56" s="62"/>
      <c r="O56" s="61"/>
      <c r="P56" s="132">
        <f t="shared" si="5"/>
        <v>0</v>
      </c>
      <c r="Q56" s="129">
        <f t="shared" si="14"/>
        <v>0</v>
      </c>
      <c r="R56" s="15"/>
      <c r="S56" s="60"/>
      <c r="T56" s="60"/>
      <c r="U56" s="61"/>
      <c r="V56" s="132">
        <f t="shared" si="6"/>
        <v>0</v>
      </c>
      <c r="W56" s="129">
        <f t="shared" si="15"/>
        <v>0</v>
      </c>
      <c r="X56" s="62"/>
      <c r="Y56" s="62"/>
      <c r="Z56" s="61"/>
      <c r="AA56" s="132">
        <f t="shared" si="7"/>
        <v>0</v>
      </c>
      <c r="AB56" s="129">
        <f t="shared" si="16"/>
        <v>0</v>
      </c>
      <c r="AC56" s="62"/>
      <c r="AD56" s="62"/>
      <c r="AE56" s="61"/>
      <c r="AF56" s="132">
        <f t="shared" si="8"/>
        <v>0</v>
      </c>
      <c r="AG56" s="129">
        <f t="shared" si="17"/>
        <v>0</v>
      </c>
      <c r="AH56" s="15"/>
      <c r="AI56" s="101"/>
      <c r="AJ56" s="60"/>
      <c r="AK56" s="61"/>
      <c r="AL56" s="132">
        <f t="shared" si="9"/>
        <v>0</v>
      </c>
      <c r="AM56" s="129">
        <f t="shared" si="18"/>
        <v>0</v>
      </c>
      <c r="AN56" s="62" t="s">
        <v>116</v>
      </c>
      <c r="AO56" s="62">
        <v>15</v>
      </c>
      <c r="AP56" s="61">
        <v>4.0000000000000003E-5</v>
      </c>
      <c r="AQ56" s="132">
        <f t="shared" si="10"/>
        <v>2.4000000000000001E-5</v>
      </c>
      <c r="AR56" s="129">
        <f t="shared" si="19"/>
        <v>3.6000000000000002E-4</v>
      </c>
      <c r="AS56" s="62" t="s">
        <v>116</v>
      </c>
      <c r="AT56" s="62">
        <v>15</v>
      </c>
      <c r="AU56" s="61">
        <v>2.0000000000000001E-4</v>
      </c>
      <c r="AV56" s="132">
        <f t="shared" si="11"/>
        <v>1.2E-4</v>
      </c>
      <c r="AW56" s="129">
        <f t="shared" si="20"/>
        <v>1.8E-3</v>
      </c>
    </row>
    <row r="57" spans="2:49" ht="12.75" thickBot="1" x14ac:dyDescent="0.35">
      <c r="B57" s="58" t="s">
        <v>114</v>
      </c>
      <c r="C57" s="59">
        <f>COUNTA(C13:C56)</f>
        <v>16</v>
      </c>
      <c r="D57" s="105">
        <f>SUM(D13:D56)</f>
        <v>0</v>
      </c>
      <c r="E57" s="84">
        <f>SUM(E13:E56)</f>
        <v>1</v>
      </c>
      <c r="F57" s="134"/>
      <c r="G57" s="105"/>
      <c r="H57" s="59">
        <f>COUNTA(H13:H56)</f>
        <v>21</v>
      </c>
      <c r="I57" s="105"/>
      <c r="J57" s="84">
        <f>SUM(J13:J56)</f>
        <v>1</v>
      </c>
      <c r="K57" s="134"/>
      <c r="L57" s="130"/>
      <c r="M57" s="59">
        <f>COUNTA(M13:M56)</f>
        <v>21</v>
      </c>
      <c r="N57" s="105"/>
      <c r="O57" s="104">
        <f>SUM(O13:O56)</f>
        <v>1.0000000000000002</v>
      </c>
      <c r="P57" s="134"/>
      <c r="Q57" s="105"/>
      <c r="R57" s="58" t="s">
        <v>114</v>
      </c>
      <c r="S57" s="59">
        <f>COUNTA(S13:S56)</f>
        <v>21</v>
      </c>
      <c r="T57" s="105">
        <f>SUM(T13:T56)</f>
        <v>0</v>
      </c>
      <c r="U57" s="84">
        <f>SUM(U13:U56)</f>
        <v>0.99999999999999989</v>
      </c>
      <c r="V57" s="84"/>
      <c r="W57" s="105"/>
      <c r="X57" s="59">
        <f>COUNTA(X13:X56)</f>
        <v>25</v>
      </c>
      <c r="Y57" s="105">
        <f>SUM(Y13:Y56)</f>
        <v>18</v>
      </c>
      <c r="Z57" s="84">
        <f>SUM(Z13:Z56)</f>
        <v>1</v>
      </c>
      <c r="AA57" s="84"/>
      <c r="AB57" s="105"/>
      <c r="AC57" s="59">
        <f>COUNTA(AC13:AC56)</f>
        <v>27</v>
      </c>
      <c r="AD57" s="105">
        <f>SUM(AD13:AD56)</f>
        <v>23</v>
      </c>
      <c r="AE57" s="84">
        <f>SUM(AE13:AE56)</f>
        <v>1.0000000000000002</v>
      </c>
      <c r="AF57" s="84"/>
      <c r="AG57" s="105"/>
      <c r="AH57" s="106" t="s">
        <v>114</v>
      </c>
      <c r="AI57" s="103">
        <f>COUNTA(AI13:AI56)</f>
        <v>24</v>
      </c>
      <c r="AJ57" s="105">
        <f>SUM(AJ13:AJ56)</f>
        <v>0</v>
      </c>
      <c r="AK57" s="84">
        <f>SUM(AK13:AK56)</f>
        <v>0.99999999999999989</v>
      </c>
      <c r="AL57" s="84"/>
      <c r="AM57" s="105"/>
      <c r="AN57" s="59">
        <f>COUNTA(AN13:AN56)</f>
        <v>26</v>
      </c>
      <c r="AO57" s="105">
        <f>SUM(AO13:AO56)</f>
        <v>18</v>
      </c>
      <c r="AP57" s="84">
        <f>SUM(AP13:AP56)</f>
        <v>1</v>
      </c>
      <c r="AQ57" s="84"/>
      <c r="AR57" s="105"/>
      <c r="AS57" s="59">
        <f>COUNTA(AS13:AS56)</f>
        <v>28</v>
      </c>
      <c r="AT57" s="105">
        <f>SUM(AT13:AT56)</f>
        <v>18</v>
      </c>
      <c r="AU57" s="84">
        <f>SUM(AU13:AU56)</f>
        <v>1.0000000000000004</v>
      </c>
      <c r="AV57" s="84"/>
      <c r="AW57" s="105"/>
    </row>
    <row r="58" spans="2:49" ht="12.75" thickBot="1" x14ac:dyDescent="0.35">
      <c r="B58" s="109" t="s">
        <v>3</v>
      </c>
      <c r="C58" s="110" t="s">
        <v>82</v>
      </c>
      <c r="D58" s="110" t="s">
        <v>117</v>
      </c>
      <c r="E58" s="111" t="s">
        <v>104</v>
      </c>
      <c r="F58" s="111" t="s">
        <v>132</v>
      </c>
      <c r="G58" s="111" t="s">
        <v>120</v>
      </c>
      <c r="H58" s="112" t="s">
        <v>83</v>
      </c>
      <c r="I58" s="110" t="s">
        <v>117</v>
      </c>
      <c r="J58" s="111" t="s">
        <v>104</v>
      </c>
      <c r="K58" s="111" t="s">
        <v>132</v>
      </c>
      <c r="L58" s="131" t="s">
        <v>120</v>
      </c>
      <c r="M58" s="112" t="s">
        <v>84</v>
      </c>
      <c r="N58" s="110" t="s">
        <v>117</v>
      </c>
      <c r="O58" s="111" t="s">
        <v>104</v>
      </c>
      <c r="P58" s="111" t="s">
        <v>132</v>
      </c>
      <c r="Q58" s="111" t="s">
        <v>120</v>
      </c>
      <c r="R58" s="109" t="s">
        <v>3</v>
      </c>
      <c r="S58" s="110" t="s">
        <v>82</v>
      </c>
      <c r="T58" s="110" t="s">
        <v>117</v>
      </c>
      <c r="U58" s="111" t="s">
        <v>104</v>
      </c>
      <c r="V58" s="111" t="s">
        <v>132</v>
      </c>
      <c r="W58" s="111" t="s">
        <v>120</v>
      </c>
      <c r="X58" s="112" t="s">
        <v>83</v>
      </c>
      <c r="Y58" s="110" t="s">
        <v>117</v>
      </c>
      <c r="Z58" s="111" t="s">
        <v>104</v>
      </c>
      <c r="AA58" s="111" t="s">
        <v>132</v>
      </c>
      <c r="AB58" s="111" t="s">
        <v>120</v>
      </c>
      <c r="AC58" s="112" t="s">
        <v>84</v>
      </c>
      <c r="AD58" s="110" t="s">
        <v>117</v>
      </c>
      <c r="AE58" s="111" t="s">
        <v>104</v>
      </c>
      <c r="AF58" s="111" t="s">
        <v>132</v>
      </c>
      <c r="AG58" s="111" t="s">
        <v>120</v>
      </c>
      <c r="AH58" s="109" t="s">
        <v>3</v>
      </c>
      <c r="AI58" s="113" t="s">
        <v>117</v>
      </c>
      <c r="AJ58" s="110" t="s">
        <v>117</v>
      </c>
      <c r="AK58" s="111" t="s">
        <v>104</v>
      </c>
      <c r="AL58" s="111" t="s">
        <v>132</v>
      </c>
      <c r="AM58" s="111" t="s">
        <v>120</v>
      </c>
      <c r="AN58" s="112" t="s">
        <v>83</v>
      </c>
      <c r="AO58" s="110" t="s">
        <v>117</v>
      </c>
      <c r="AP58" s="111" t="s">
        <v>104</v>
      </c>
      <c r="AQ58" s="111" t="s">
        <v>132</v>
      </c>
      <c r="AR58" s="111" t="s">
        <v>120</v>
      </c>
      <c r="AS58" s="112" t="s">
        <v>84</v>
      </c>
      <c r="AT58" s="110" t="s">
        <v>117</v>
      </c>
      <c r="AU58" s="111" t="s">
        <v>104</v>
      </c>
      <c r="AV58" s="111" t="s">
        <v>132</v>
      </c>
      <c r="AW58" s="114" t="s">
        <v>120</v>
      </c>
    </row>
    <row r="59" spans="2:49" x14ac:dyDescent="0.3">
      <c r="B59" s="115"/>
      <c r="C59" s="18" t="s">
        <v>26</v>
      </c>
      <c r="D59" s="18"/>
      <c r="E59" s="19">
        <v>0.06</v>
      </c>
      <c r="F59" s="133">
        <f t="shared" ref="F59:F131" si="21">E59*$F$8</f>
        <v>1.7999999999999999E-2</v>
      </c>
      <c r="G59" s="21">
        <f>D59*F59</f>
        <v>0</v>
      </c>
      <c r="H59" s="20" t="s">
        <v>26</v>
      </c>
      <c r="I59" s="20"/>
      <c r="J59" s="19">
        <v>0.08</v>
      </c>
      <c r="K59" s="133">
        <f t="shared" ref="K59:K131" si="22">J59*$F$8</f>
        <v>2.4E-2</v>
      </c>
      <c r="L59" s="21">
        <f>I59*K59</f>
        <v>0</v>
      </c>
      <c r="M59" s="20" t="s">
        <v>26</v>
      </c>
      <c r="N59" s="63"/>
      <c r="O59" s="85">
        <v>0.1</v>
      </c>
      <c r="P59" s="133">
        <f t="shared" ref="P59:P131" si="23">O59*$F$8</f>
        <v>0.03</v>
      </c>
      <c r="Q59" s="21">
        <f>N59*P59</f>
        <v>0</v>
      </c>
      <c r="R59" s="115"/>
      <c r="S59" s="18" t="s">
        <v>26</v>
      </c>
      <c r="T59" s="18"/>
      <c r="U59" s="19">
        <v>0.08</v>
      </c>
      <c r="V59" s="133">
        <f t="shared" ref="V59:V131" si="24">U59*$F$9</f>
        <v>2.4E-2</v>
      </c>
      <c r="W59" s="21">
        <f>T59*V59</f>
        <v>0</v>
      </c>
      <c r="X59" s="20" t="s">
        <v>26</v>
      </c>
      <c r="Y59" s="20"/>
      <c r="Z59" s="19">
        <v>0.1</v>
      </c>
      <c r="AA59" s="133">
        <f t="shared" ref="AA59:AA131" si="25">Z59*$F$9</f>
        <v>0.03</v>
      </c>
      <c r="AB59" s="21">
        <f>Y59*AA59</f>
        <v>0</v>
      </c>
      <c r="AC59" s="20" t="s">
        <v>26</v>
      </c>
      <c r="AD59" s="63"/>
      <c r="AE59" s="85">
        <v>0.12</v>
      </c>
      <c r="AF59" s="133">
        <f t="shared" ref="AF59:AF131" si="26">AE59*$F$9</f>
        <v>3.5999999999999997E-2</v>
      </c>
      <c r="AG59" s="21">
        <f>AD59*AF59</f>
        <v>0</v>
      </c>
      <c r="AH59" s="115"/>
      <c r="AI59" s="96" t="s">
        <v>26</v>
      </c>
      <c r="AJ59" s="18"/>
      <c r="AK59" s="19">
        <v>0.1</v>
      </c>
      <c r="AL59" s="133">
        <f t="shared" ref="AL59:AL131" si="27">AK59*$F$10</f>
        <v>0.03</v>
      </c>
      <c r="AM59" s="21">
        <f>AJ59*AL59</f>
        <v>0</v>
      </c>
      <c r="AN59" s="20" t="s">
        <v>26</v>
      </c>
      <c r="AO59" s="20"/>
      <c r="AP59" s="19">
        <v>0.12</v>
      </c>
      <c r="AQ59" s="133">
        <f t="shared" ref="AQ59:AQ131" si="28">AP59*$F$10</f>
        <v>3.5999999999999997E-2</v>
      </c>
      <c r="AR59" s="21">
        <f>AO59*AQ59</f>
        <v>0</v>
      </c>
      <c r="AS59" s="20" t="s">
        <v>26</v>
      </c>
      <c r="AT59" s="63"/>
      <c r="AU59" s="85">
        <v>0.14000000000000001</v>
      </c>
      <c r="AV59" s="133">
        <f t="shared" ref="AV59:AV131" si="29">AU59*$F$10</f>
        <v>4.2000000000000003E-2</v>
      </c>
      <c r="AW59" s="21">
        <f>AT59*AV59</f>
        <v>0</v>
      </c>
    </row>
    <row r="60" spans="2:49" x14ac:dyDescent="0.3">
      <c r="B60" s="116"/>
      <c r="C60" s="21" t="s">
        <v>25</v>
      </c>
      <c r="D60" s="21"/>
      <c r="E60" s="22">
        <v>0.06</v>
      </c>
      <c r="F60" s="133">
        <f t="shared" si="21"/>
        <v>1.7999999999999999E-2</v>
      </c>
      <c r="G60" s="21">
        <f t="shared" ref="G60:G131" si="30">D60*F60</f>
        <v>0</v>
      </c>
      <c r="H60" s="23" t="s">
        <v>25</v>
      </c>
      <c r="I60" s="23"/>
      <c r="J60" s="22">
        <v>0.08</v>
      </c>
      <c r="K60" s="133">
        <f t="shared" si="22"/>
        <v>2.4E-2</v>
      </c>
      <c r="L60" s="21">
        <f t="shared" ref="L60:L131" si="31">I60*K60</f>
        <v>0</v>
      </c>
      <c r="M60" s="23" t="s">
        <v>25</v>
      </c>
      <c r="N60" s="64"/>
      <c r="O60" s="22">
        <v>0.1</v>
      </c>
      <c r="P60" s="133">
        <f t="shared" si="23"/>
        <v>0.03</v>
      </c>
      <c r="Q60" s="21">
        <f t="shared" ref="Q60:Q131" si="32">N60*P60</f>
        <v>0</v>
      </c>
      <c r="R60" s="116"/>
      <c r="S60" s="21" t="s">
        <v>25</v>
      </c>
      <c r="T60" s="21"/>
      <c r="U60" s="22">
        <v>0.08</v>
      </c>
      <c r="V60" s="133">
        <f t="shared" si="24"/>
        <v>2.4E-2</v>
      </c>
      <c r="W60" s="21">
        <f t="shared" ref="W60:W131" si="33">T60*V60</f>
        <v>0</v>
      </c>
      <c r="X60" s="23" t="s">
        <v>25</v>
      </c>
      <c r="Y60" s="23"/>
      <c r="Z60" s="22">
        <v>0.1</v>
      </c>
      <c r="AA60" s="133">
        <f t="shared" si="25"/>
        <v>0.03</v>
      </c>
      <c r="AB60" s="21">
        <f t="shared" ref="AB60:AB131" si="34">Y60*AA60</f>
        <v>0</v>
      </c>
      <c r="AC60" s="23" t="s">
        <v>25</v>
      </c>
      <c r="AD60" s="64"/>
      <c r="AE60" s="22">
        <v>0.12</v>
      </c>
      <c r="AF60" s="133">
        <f t="shared" si="26"/>
        <v>3.5999999999999997E-2</v>
      </c>
      <c r="AG60" s="21">
        <f t="shared" ref="AG60:AG131" si="35">AD60*AF60</f>
        <v>0</v>
      </c>
      <c r="AH60" s="116"/>
      <c r="AI60" s="97" t="s">
        <v>25</v>
      </c>
      <c r="AJ60" s="21"/>
      <c r="AK60" s="22">
        <v>0.1</v>
      </c>
      <c r="AL60" s="133">
        <f t="shared" si="27"/>
        <v>0.03</v>
      </c>
      <c r="AM60" s="21">
        <f t="shared" ref="AM60:AM131" si="36">AJ60*AL60</f>
        <v>0</v>
      </c>
      <c r="AN60" s="23" t="s">
        <v>25</v>
      </c>
      <c r="AO60" s="23"/>
      <c r="AP60" s="22">
        <v>0.12</v>
      </c>
      <c r="AQ60" s="133">
        <f t="shared" si="28"/>
        <v>3.5999999999999997E-2</v>
      </c>
      <c r="AR60" s="21">
        <f t="shared" ref="AR60:AR131" si="37">AO60*AQ60</f>
        <v>0</v>
      </c>
      <c r="AS60" s="23" t="s">
        <v>25</v>
      </c>
      <c r="AT60" s="64"/>
      <c r="AU60" s="22">
        <v>0.14000000000000001</v>
      </c>
      <c r="AV60" s="133">
        <f t="shared" si="29"/>
        <v>4.2000000000000003E-2</v>
      </c>
      <c r="AW60" s="21">
        <f t="shared" ref="AW60:AW131" si="38">AT60*AV60</f>
        <v>0</v>
      </c>
    </row>
    <row r="61" spans="2:49" x14ac:dyDescent="0.3">
      <c r="B61" s="116"/>
      <c r="C61" s="31" t="s">
        <v>38</v>
      </c>
      <c r="D61" s="31"/>
      <c r="E61" s="32">
        <v>0.11</v>
      </c>
      <c r="F61" s="133">
        <f t="shared" si="21"/>
        <v>3.3000000000000002E-2</v>
      </c>
      <c r="G61" s="21">
        <f t="shared" si="30"/>
        <v>0</v>
      </c>
      <c r="H61" s="33" t="s">
        <v>8</v>
      </c>
      <c r="I61" s="33"/>
      <c r="J61" s="32">
        <v>0.05</v>
      </c>
      <c r="K61" s="133">
        <f t="shared" si="22"/>
        <v>1.4999999999999999E-2</v>
      </c>
      <c r="L61" s="21">
        <f t="shared" si="31"/>
        <v>0</v>
      </c>
      <c r="M61" s="33" t="s">
        <v>9</v>
      </c>
      <c r="N61" s="65"/>
      <c r="O61" s="32">
        <v>0.04</v>
      </c>
      <c r="P61" s="133">
        <f t="shared" si="23"/>
        <v>1.2E-2</v>
      </c>
      <c r="Q61" s="21">
        <f t="shared" si="32"/>
        <v>0</v>
      </c>
      <c r="R61" s="116"/>
      <c r="S61" s="31" t="s">
        <v>7</v>
      </c>
      <c r="T61" s="31"/>
      <c r="U61" s="32">
        <v>0.1</v>
      </c>
      <c r="V61" s="133">
        <f t="shared" si="24"/>
        <v>0.03</v>
      </c>
      <c r="W61" s="21">
        <f t="shared" si="33"/>
        <v>0</v>
      </c>
      <c r="X61" s="33" t="s">
        <v>9</v>
      </c>
      <c r="Y61" s="33"/>
      <c r="Z61" s="32">
        <v>0.06</v>
      </c>
      <c r="AA61" s="133">
        <f t="shared" si="25"/>
        <v>1.7999999999999999E-2</v>
      </c>
      <c r="AB61" s="21">
        <f t="shared" si="34"/>
        <v>0</v>
      </c>
      <c r="AC61" s="33" t="s">
        <v>85</v>
      </c>
      <c r="AD61" s="65"/>
      <c r="AE61" s="32">
        <v>0.04</v>
      </c>
      <c r="AF61" s="133">
        <f t="shared" si="26"/>
        <v>1.2E-2</v>
      </c>
      <c r="AG61" s="21">
        <f t="shared" si="35"/>
        <v>0</v>
      </c>
      <c r="AH61" s="116"/>
      <c r="AI61" s="98" t="s">
        <v>41</v>
      </c>
      <c r="AJ61" s="31"/>
      <c r="AK61" s="32">
        <v>0.1</v>
      </c>
      <c r="AL61" s="133">
        <f t="shared" si="27"/>
        <v>0.03</v>
      </c>
      <c r="AM61" s="21">
        <f t="shared" si="36"/>
        <v>0</v>
      </c>
      <c r="AN61" s="33" t="s">
        <v>85</v>
      </c>
      <c r="AO61" s="33"/>
      <c r="AP61" s="32">
        <v>0.1</v>
      </c>
      <c r="AQ61" s="133">
        <f t="shared" si="28"/>
        <v>0.03</v>
      </c>
      <c r="AR61" s="21">
        <f t="shared" si="37"/>
        <v>0</v>
      </c>
      <c r="AS61" s="33" t="s">
        <v>10</v>
      </c>
      <c r="AT61" s="65"/>
      <c r="AU61" s="32">
        <v>0.15</v>
      </c>
      <c r="AV61" s="133">
        <f t="shared" si="29"/>
        <v>4.4999999999999998E-2</v>
      </c>
      <c r="AW61" s="21">
        <f t="shared" si="38"/>
        <v>0</v>
      </c>
    </row>
    <row r="62" spans="2:49" x14ac:dyDescent="0.3">
      <c r="B62" s="116"/>
      <c r="C62" s="31" t="s">
        <v>39</v>
      </c>
      <c r="D62" s="31"/>
      <c r="E62" s="32">
        <v>0.12</v>
      </c>
      <c r="F62" s="133">
        <f t="shared" si="21"/>
        <v>3.5999999999999997E-2</v>
      </c>
      <c r="G62" s="21">
        <f t="shared" si="30"/>
        <v>0</v>
      </c>
      <c r="H62" s="33" t="s">
        <v>46</v>
      </c>
      <c r="I62" s="33"/>
      <c r="J62" s="32">
        <v>0.05</v>
      </c>
      <c r="K62" s="133">
        <f t="shared" si="22"/>
        <v>1.4999999999999999E-2</v>
      </c>
      <c r="L62" s="21">
        <f t="shared" si="31"/>
        <v>0</v>
      </c>
      <c r="M62" s="33" t="s">
        <v>52</v>
      </c>
      <c r="N62" s="65"/>
      <c r="O62" s="32">
        <v>0.03</v>
      </c>
      <c r="P62" s="133">
        <f t="shared" si="23"/>
        <v>8.9999999999999993E-3</v>
      </c>
      <c r="Q62" s="21">
        <f t="shared" si="32"/>
        <v>0</v>
      </c>
      <c r="R62" s="116"/>
      <c r="S62" s="31" t="s">
        <v>40</v>
      </c>
      <c r="T62" s="31"/>
      <c r="U62" s="32">
        <v>0.1</v>
      </c>
      <c r="V62" s="133">
        <f t="shared" si="24"/>
        <v>0.03</v>
      </c>
      <c r="W62" s="21">
        <f t="shared" si="33"/>
        <v>0</v>
      </c>
      <c r="X62" s="33" t="s">
        <v>59</v>
      </c>
      <c r="Y62" s="33"/>
      <c r="Z62" s="32">
        <v>0.05</v>
      </c>
      <c r="AA62" s="133">
        <f t="shared" si="25"/>
        <v>1.4999999999999999E-2</v>
      </c>
      <c r="AB62" s="21">
        <f t="shared" si="34"/>
        <v>0</v>
      </c>
      <c r="AC62" s="33" t="s">
        <v>53</v>
      </c>
      <c r="AD62" s="65"/>
      <c r="AE62" s="32">
        <v>0.03</v>
      </c>
      <c r="AF62" s="133">
        <f t="shared" si="26"/>
        <v>8.9999999999999993E-3</v>
      </c>
      <c r="AG62" s="21">
        <f t="shared" si="35"/>
        <v>0</v>
      </c>
      <c r="AH62" s="116"/>
      <c r="AI62" s="98" t="s">
        <v>43</v>
      </c>
      <c r="AJ62" s="31"/>
      <c r="AK62" s="32">
        <v>0.1</v>
      </c>
      <c r="AL62" s="133">
        <f t="shared" si="27"/>
        <v>0.03</v>
      </c>
      <c r="AM62" s="21">
        <f t="shared" si="36"/>
        <v>0</v>
      </c>
      <c r="AN62" s="33" t="s">
        <v>86</v>
      </c>
      <c r="AO62" s="33"/>
      <c r="AP62" s="32">
        <v>0.08</v>
      </c>
      <c r="AQ62" s="133">
        <f t="shared" si="28"/>
        <v>2.4E-2</v>
      </c>
      <c r="AR62" s="21">
        <f t="shared" si="37"/>
        <v>0</v>
      </c>
      <c r="AS62" s="33"/>
      <c r="AT62" s="65"/>
      <c r="AU62" s="32"/>
      <c r="AV62" s="133">
        <f t="shared" si="29"/>
        <v>0</v>
      </c>
      <c r="AW62" s="21">
        <f t="shared" si="38"/>
        <v>0</v>
      </c>
    </row>
    <row r="63" spans="2:49" x14ac:dyDescent="0.3">
      <c r="B63" s="116"/>
      <c r="C63" s="31" t="s">
        <v>6</v>
      </c>
      <c r="D63" s="31"/>
      <c r="E63" s="32">
        <v>0.1</v>
      </c>
      <c r="F63" s="133">
        <f t="shared" si="21"/>
        <v>0.03</v>
      </c>
      <c r="G63" s="21">
        <f t="shared" si="30"/>
        <v>0</v>
      </c>
      <c r="H63" s="33" t="s">
        <v>47</v>
      </c>
      <c r="I63" s="33"/>
      <c r="J63" s="32">
        <v>0.05</v>
      </c>
      <c r="K63" s="133">
        <f t="shared" si="22"/>
        <v>1.4999999999999999E-2</v>
      </c>
      <c r="L63" s="21">
        <f t="shared" si="31"/>
        <v>0</v>
      </c>
      <c r="M63" s="33" t="s">
        <v>53</v>
      </c>
      <c r="N63" s="65"/>
      <c r="O63" s="32">
        <v>0.03</v>
      </c>
      <c r="P63" s="133">
        <f t="shared" si="23"/>
        <v>8.9999999999999993E-3</v>
      </c>
      <c r="Q63" s="21">
        <f t="shared" si="32"/>
        <v>0</v>
      </c>
      <c r="R63" s="116"/>
      <c r="S63" s="31" t="s">
        <v>41</v>
      </c>
      <c r="T63" s="31"/>
      <c r="U63" s="32">
        <v>0.09</v>
      </c>
      <c r="V63" s="133">
        <f t="shared" si="24"/>
        <v>2.7E-2</v>
      </c>
      <c r="W63" s="21">
        <f t="shared" si="33"/>
        <v>0</v>
      </c>
      <c r="X63" s="33" t="s">
        <v>92</v>
      </c>
      <c r="Y63" s="33"/>
      <c r="Z63" s="32">
        <v>0.04</v>
      </c>
      <c r="AA63" s="133">
        <f t="shared" si="25"/>
        <v>1.2E-2</v>
      </c>
      <c r="AB63" s="21">
        <f t="shared" si="34"/>
        <v>0</v>
      </c>
      <c r="AC63" s="33" t="s">
        <v>10</v>
      </c>
      <c r="AD63" s="65"/>
      <c r="AE63" s="32">
        <v>0.03</v>
      </c>
      <c r="AF63" s="133">
        <f t="shared" si="26"/>
        <v>8.9999999999999993E-3</v>
      </c>
      <c r="AG63" s="21">
        <f t="shared" si="35"/>
        <v>0</v>
      </c>
      <c r="AH63" s="116"/>
      <c r="AI63" s="98" t="s">
        <v>44</v>
      </c>
      <c r="AJ63" s="31"/>
      <c r="AK63" s="32">
        <v>0.09</v>
      </c>
      <c r="AL63" s="133">
        <f t="shared" si="27"/>
        <v>2.7E-2</v>
      </c>
      <c r="AM63" s="21">
        <f t="shared" si="36"/>
        <v>0</v>
      </c>
      <c r="AN63" s="33" t="s">
        <v>10</v>
      </c>
      <c r="AO63" s="33"/>
      <c r="AP63" s="32">
        <v>7.0000000000000007E-2</v>
      </c>
      <c r="AQ63" s="133">
        <f t="shared" si="28"/>
        <v>2.1000000000000001E-2</v>
      </c>
      <c r="AR63" s="21">
        <f t="shared" si="37"/>
        <v>0</v>
      </c>
      <c r="AS63" s="33"/>
      <c r="AT63" s="65"/>
      <c r="AU63" s="32"/>
      <c r="AV63" s="133">
        <f t="shared" si="29"/>
        <v>0</v>
      </c>
      <c r="AW63" s="21">
        <f t="shared" si="38"/>
        <v>0</v>
      </c>
    </row>
    <row r="64" spans="2:49" x14ac:dyDescent="0.3">
      <c r="B64" s="116"/>
      <c r="C64" s="31" t="s">
        <v>40</v>
      </c>
      <c r="D64" s="31"/>
      <c r="E64" s="32">
        <v>0.08</v>
      </c>
      <c r="F64" s="133">
        <f t="shared" si="21"/>
        <v>2.4E-2</v>
      </c>
      <c r="G64" s="21">
        <f t="shared" si="30"/>
        <v>0</v>
      </c>
      <c r="H64" s="33" t="s">
        <v>48</v>
      </c>
      <c r="I64" s="33"/>
      <c r="J64" s="32">
        <v>0.04</v>
      </c>
      <c r="K64" s="133">
        <f t="shared" si="22"/>
        <v>1.2E-2</v>
      </c>
      <c r="L64" s="21">
        <f t="shared" si="31"/>
        <v>0</v>
      </c>
      <c r="M64" s="33"/>
      <c r="N64" s="65"/>
      <c r="O64" s="32"/>
      <c r="P64" s="133">
        <f t="shared" si="23"/>
        <v>0</v>
      </c>
      <c r="Q64" s="21">
        <f t="shared" si="32"/>
        <v>0</v>
      </c>
      <c r="R64" s="116"/>
      <c r="S64" s="31" t="s">
        <v>43</v>
      </c>
      <c r="T64" s="31"/>
      <c r="U64" s="32">
        <v>0.09</v>
      </c>
      <c r="V64" s="133">
        <f t="shared" si="24"/>
        <v>2.7E-2</v>
      </c>
      <c r="W64" s="21">
        <f t="shared" si="33"/>
        <v>0</v>
      </c>
      <c r="X64" s="33" t="s">
        <v>60</v>
      </c>
      <c r="Y64" s="33"/>
      <c r="Z64" s="32">
        <v>0.04</v>
      </c>
      <c r="AA64" s="133">
        <f t="shared" si="25"/>
        <v>1.2E-2</v>
      </c>
      <c r="AB64" s="21">
        <f t="shared" si="34"/>
        <v>0</v>
      </c>
      <c r="AC64" s="33"/>
      <c r="AD64" s="65"/>
      <c r="AE64" s="32"/>
      <c r="AF64" s="133">
        <f t="shared" si="26"/>
        <v>0</v>
      </c>
      <c r="AG64" s="21">
        <f t="shared" si="35"/>
        <v>0</v>
      </c>
      <c r="AH64" s="116"/>
      <c r="AI64" s="98" t="s">
        <v>8</v>
      </c>
      <c r="AJ64" s="31"/>
      <c r="AK64" s="32">
        <v>0.09</v>
      </c>
      <c r="AL64" s="133">
        <f t="shared" si="27"/>
        <v>2.7E-2</v>
      </c>
      <c r="AM64" s="21">
        <f t="shared" si="36"/>
        <v>0</v>
      </c>
      <c r="AN64" s="33"/>
      <c r="AO64" s="33"/>
      <c r="AP64" s="32"/>
      <c r="AQ64" s="133">
        <f t="shared" si="28"/>
        <v>0</v>
      </c>
      <c r="AR64" s="21">
        <f t="shared" si="37"/>
        <v>0</v>
      </c>
      <c r="AS64" s="33"/>
      <c r="AT64" s="65"/>
      <c r="AU64" s="32"/>
      <c r="AV64" s="133">
        <f t="shared" si="29"/>
        <v>0</v>
      </c>
      <c r="AW64" s="21">
        <f t="shared" si="38"/>
        <v>0</v>
      </c>
    </row>
    <row r="65" spans="2:49" x14ac:dyDescent="0.3">
      <c r="B65" s="116"/>
      <c r="C65" s="31" t="s">
        <v>41</v>
      </c>
      <c r="D65" s="31"/>
      <c r="E65" s="32">
        <v>0.06</v>
      </c>
      <c r="F65" s="133">
        <f t="shared" si="21"/>
        <v>1.7999999999999999E-2</v>
      </c>
      <c r="G65" s="21">
        <f t="shared" si="30"/>
        <v>0</v>
      </c>
      <c r="H65" s="33" t="s">
        <v>49</v>
      </c>
      <c r="I65" s="33"/>
      <c r="J65" s="32">
        <v>0.03</v>
      </c>
      <c r="K65" s="133">
        <f t="shared" si="22"/>
        <v>8.9999999999999993E-3</v>
      </c>
      <c r="L65" s="21">
        <f t="shared" si="31"/>
        <v>0</v>
      </c>
      <c r="M65" s="33"/>
      <c r="N65" s="65"/>
      <c r="O65" s="32"/>
      <c r="P65" s="133">
        <f t="shared" si="23"/>
        <v>0</v>
      </c>
      <c r="Q65" s="21">
        <f t="shared" si="32"/>
        <v>0</v>
      </c>
      <c r="R65" s="116"/>
      <c r="S65" s="31" t="s">
        <v>44</v>
      </c>
      <c r="T65" s="31"/>
      <c r="U65" s="32">
        <v>0.06</v>
      </c>
      <c r="V65" s="133">
        <f t="shared" si="24"/>
        <v>1.7999999999999999E-2</v>
      </c>
      <c r="W65" s="21">
        <f t="shared" si="33"/>
        <v>0</v>
      </c>
      <c r="X65" s="33" t="s">
        <v>61</v>
      </c>
      <c r="Y65" s="33"/>
      <c r="Z65" s="32">
        <v>0.03</v>
      </c>
      <c r="AA65" s="133">
        <f t="shared" si="25"/>
        <v>8.9999999999999993E-3</v>
      </c>
      <c r="AB65" s="21">
        <f t="shared" si="34"/>
        <v>0</v>
      </c>
      <c r="AC65" s="33"/>
      <c r="AD65" s="65"/>
      <c r="AE65" s="32"/>
      <c r="AF65" s="133">
        <f t="shared" si="26"/>
        <v>0</v>
      </c>
      <c r="AG65" s="21">
        <f t="shared" si="35"/>
        <v>0</v>
      </c>
      <c r="AH65" s="116"/>
      <c r="AI65" s="98" t="s">
        <v>48</v>
      </c>
      <c r="AJ65" s="31"/>
      <c r="AK65" s="32">
        <v>0.06</v>
      </c>
      <c r="AL65" s="133">
        <f t="shared" si="27"/>
        <v>1.7999999999999999E-2</v>
      </c>
      <c r="AM65" s="21">
        <f t="shared" si="36"/>
        <v>0</v>
      </c>
      <c r="AN65" s="33"/>
      <c r="AO65" s="33"/>
      <c r="AP65" s="32"/>
      <c r="AQ65" s="133">
        <f t="shared" si="28"/>
        <v>0</v>
      </c>
      <c r="AR65" s="21">
        <f t="shared" si="37"/>
        <v>0</v>
      </c>
      <c r="AS65" s="33"/>
      <c r="AT65" s="65"/>
      <c r="AU65" s="32"/>
      <c r="AV65" s="133">
        <f t="shared" si="29"/>
        <v>0</v>
      </c>
      <c r="AW65" s="21">
        <f t="shared" si="38"/>
        <v>0</v>
      </c>
    </row>
    <row r="66" spans="2:49" x14ac:dyDescent="0.3">
      <c r="B66" s="116"/>
      <c r="C66" s="31" t="s">
        <v>42</v>
      </c>
      <c r="D66" s="31"/>
      <c r="E66" s="32">
        <v>0.04</v>
      </c>
      <c r="F66" s="133">
        <f t="shared" si="21"/>
        <v>1.2E-2</v>
      </c>
      <c r="G66" s="21">
        <f t="shared" si="30"/>
        <v>0</v>
      </c>
      <c r="H66" s="33" t="s">
        <v>9</v>
      </c>
      <c r="I66" s="33"/>
      <c r="J66" s="32">
        <v>0.03</v>
      </c>
      <c r="K66" s="133">
        <f t="shared" si="22"/>
        <v>8.9999999999999993E-3</v>
      </c>
      <c r="L66" s="21">
        <f t="shared" si="31"/>
        <v>0</v>
      </c>
      <c r="M66" s="33"/>
      <c r="N66" s="65"/>
      <c r="O66" s="32"/>
      <c r="P66" s="133">
        <f t="shared" si="23"/>
        <v>0</v>
      </c>
      <c r="Q66" s="21">
        <f t="shared" si="32"/>
        <v>0</v>
      </c>
      <c r="R66" s="116"/>
      <c r="S66" s="31" t="s">
        <v>8</v>
      </c>
      <c r="T66" s="31"/>
      <c r="U66" s="32">
        <v>0.06</v>
      </c>
      <c r="V66" s="133">
        <f t="shared" si="24"/>
        <v>1.7999999999999999E-2</v>
      </c>
      <c r="W66" s="21">
        <f t="shared" si="33"/>
        <v>0</v>
      </c>
      <c r="X66" s="33" t="s">
        <v>85</v>
      </c>
      <c r="Y66" s="33"/>
      <c r="Z66" s="32">
        <v>0.03</v>
      </c>
      <c r="AA66" s="133">
        <f t="shared" si="25"/>
        <v>8.9999999999999993E-3</v>
      </c>
      <c r="AB66" s="21">
        <f t="shared" si="34"/>
        <v>0</v>
      </c>
      <c r="AC66" s="33"/>
      <c r="AD66" s="65"/>
      <c r="AE66" s="32"/>
      <c r="AF66" s="133">
        <f t="shared" si="26"/>
        <v>0</v>
      </c>
      <c r="AG66" s="21">
        <f t="shared" si="35"/>
        <v>0</v>
      </c>
      <c r="AH66" s="116"/>
      <c r="AI66" s="98" t="s">
        <v>9</v>
      </c>
      <c r="AJ66" s="31"/>
      <c r="AK66" s="32">
        <v>0.06</v>
      </c>
      <c r="AL66" s="133">
        <f t="shared" si="27"/>
        <v>1.7999999999999999E-2</v>
      </c>
      <c r="AM66" s="21">
        <f t="shared" si="36"/>
        <v>0</v>
      </c>
      <c r="AN66" s="33"/>
      <c r="AO66" s="33"/>
      <c r="AP66" s="32"/>
      <c r="AQ66" s="133">
        <f t="shared" si="28"/>
        <v>0</v>
      </c>
      <c r="AR66" s="21">
        <f t="shared" si="37"/>
        <v>0</v>
      </c>
      <c r="AS66" s="33"/>
      <c r="AT66" s="65"/>
      <c r="AU66" s="32"/>
      <c r="AV66" s="133">
        <f t="shared" si="29"/>
        <v>0</v>
      </c>
      <c r="AW66" s="21">
        <f t="shared" si="38"/>
        <v>0</v>
      </c>
    </row>
    <row r="67" spans="2:49" x14ac:dyDescent="0.3">
      <c r="B67" s="116"/>
      <c r="C67" s="31" t="s">
        <v>43</v>
      </c>
      <c r="D67" s="31"/>
      <c r="E67" s="32">
        <v>0.02</v>
      </c>
      <c r="F67" s="133">
        <f t="shared" si="21"/>
        <v>6.0000000000000001E-3</v>
      </c>
      <c r="G67" s="21">
        <f t="shared" si="30"/>
        <v>0</v>
      </c>
      <c r="H67" s="33"/>
      <c r="I67" s="33"/>
      <c r="J67" s="32"/>
      <c r="K67" s="133">
        <f t="shared" si="22"/>
        <v>0</v>
      </c>
      <c r="L67" s="21">
        <f t="shared" si="31"/>
        <v>0</v>
      </c>
      <c r="M67" s="33"/>
      <c r="N67" s="65"/>
      <c r="O67" s="32"/>
      <c r="P67" s="133">
        <f t="shared" si="23"/>
        <v>0</v>
      </c>
      <c r="Q67" s="21">
        <f t="shared" si="32"/>
        <v>0</v>
      </c>
      <c r="R67" s="116"/>
      <c r="S67" s="31"/>
      <c r="T67" s="31"/>
      <c r="U67" s="32"/>
      <c r="V67" s="133">
        <f t="shared" si="24"/>
        <v>0</v>
      </c>
      <c r="W67" s="21">
        <f t="shared" si="33"/>
        <v>0</v>
      </c>
      <c r="X67" s="33"/>
      <c r="Y67" s="33"/>
      <c r="Z67" s="32"/>
      <c r="AA67" s="133">
        <f t="shared" si="25"/>
        <v>0</v>
      </c>
      <c r="AB67" s="21">
        <f t="shared" si="34"/>
        <v>0</v>
      </c>
      <c r="AC67" s="33"/>
      <c r="AD67" s="65"/>
      <c r="AE67" s="32"/>
      <c r="AF67" s="133">
        <f t="shared" si="26"/>
        <v>0</v>
      </c>
      <c r="AG67" s="21">
        <f t="shared" si="35"/>
        <v>0</v>
      </c>
      <c r="AH67" s="116"/>
      <c r="AI67" s="98"/>
      <c r="AJ67" s="31"/>
      <c r="AK67" s="32"/>
      <c r="AL67" s="133">
        <f t="shared" si="27"/>
        <v>0</v>
      </c>
      <c r="AM67" s="21">
        <f t="shared" si="36"/>
        <v>0</v>
      </c>
      <c r="AN67" s="33"/>
      <c r="AO67" s="33"/>
      <c r="AP67" s="32"/>
      <c r="AQ67" s="133">
        <f t="shared" si="28"/>
        <v>0</v>
      </c>
      <c r="AR67" s="21">
        <f t="shared" si="37"/>
        <v>0</v>
      </c>
      <c r="AS67" s="33"/>
      <c r="AT67" s="65"/>
      <c r="AU67" s="32"/>
      <c r="AV67" s="133">
        <f t="shared" si="29"/>
        <v>0</v>
      </c>
      <c r="AW67" s="21">
        <f t="shared" si="38"/>
        <v>0</v>
      </c>
    </row>
    <row r="68" spans="2:49" x14ac:dyDescent="0.3">
      <c r="B68" s="116"/>
      <c r="C68" s="31" t="s">
        <v>44</v>
      </c>
      <c r="D68" s="31"/>
      <c r="E68" s="32">
        <v>0.02</v>
      </c>
      <c r="F68" s="133">
        <f t="shared" si="21"/>
        <v>6.0000000000000001E-3</v>
      </c>
      <c r="G68" s="21">
        <f t="shared" si="30"/>
        <v>0</v>
      </c>
      <c r="H68" s="33"/>
      <c r="I68" s="33"/>
      <c r="J68" s="32"/>
      <c r="K68" s="133">
        <f t="shared" si="22"/>
        <v>0</v>
      </c>
      <c r="L68" s="21">
        <f t="shared" si="31"/>
        <v>0</v>
      </c>
      <c r="M68" s="33"/>
      <c r="N68" s="65"/>
      <c r="O68" s="32"/>
      <c r="P68" s="133">
        <f t="shared" si="23"/>
        <v>0</v>
      </c>
      <c r="Q68" s="21">
        <f t="shared" si="32"/>
        <v>0</v>
      </c>
      <c r="R68" s="116"/>
      <c r="S68" s="31"/>
      <c r="T68" s="31"/>
      <c r="U68" s="32"/>
      <c r="V68" s="133">
        <f t="shared" si="24"/>
        <v>0</v>
      </c>
      <c r="W68" s="21">
        <f t="shared" si="33"/>
        <v>0</v>
      </c>
      <c r="X68" s="33"/>
      <c r="Y68" s="33"/>
      <c r="Z68" s="32"/>
      <c r="AA68" s="133">
        <f t="shared" si="25"/>
        <v>0</v>
      </c>
      <c r="AB68" s="21">
        <f t="shared" si="34"/>
        <v>0</v>
      </c>
      <c r="AC68" s="33"/>
      <c r="AD68" s="65"/>
      <c r="AE68" s="32"/>
      <c r="AF68" s="133">
        <f t="shared" si="26"/>
        <v>0</v>
      </c>
      <c r="AG68" s="21">
        <f t="shared" si="35"/>
        <v>0</v>
      </c>
      <c r="AH68" s="116"/>
      <c r="AI68" s="98"/>
      <c r="AJ68" s="31"/>
      <c r="AK68" s="32"/>
      <c r="AL68" s="133">
        <f t="shared" si="27"/>
        <v>0</v>
      </c>
      <c r="AM68" s="21">
        <f t="shared" si="36"/>
        <v>0</v>
      </c>
      <c r="AN68" s="33"/>
      <c r="AO68" s="33"/>
      <c r="AP68" s="32"/>
      <c r="AQ68" s="133">
        <f t="shared" si="28"/>
        <v>0</v>
      </c>
      <c r="AR68" s="21">
        <f t="shared" si="37"/>
        <v>0</v>
      </c>
      <c r="AS68" s="33"/>
      <c r="AT68" s="65"/>
      <c r="AU68" s="32"/>
      <c r="AV68" s="133">
        <f t="shared" si="29"/>
        <v>0</v>
      </c>
      <c r="AW68" s="21">
        <f t="shared" si="38"/>
        <v>0</v>
      </c>
    </row>
    <row r="69" spans="2:49" x14ac:dyDescent="0.3">
      <c r="B69" s="116"/>
      <c r="C69" s="31" t="s">
        <v>8</v>
      </c>
      <c r="D69" s="31"/>
      <c r="E69" s="32">
        <v>0.01</v>
      </c>
      <c r="F69" s="133">
        <f t="shared" si="21"/>
        <v>3.0000000000000001E-3</v>
      </c>
      <c r="G69" s="21">
        <f t="shared" si="30"/>
        <v>0</v>
      </c>
      <c r="H69" s="33"/>
      <c r="I69" s="33"/>
      <c r="J69" s="32"/>
      <c r="K69" s="133">
        <f t="shared" si="22"/>
        <v>0</v>
      </c>
      <c r="L69" s="21">
        <f t="shared" si="31"/>
        <v>0</v>
      </c>
      <c r="M69" s="33"/>
      <c r="N69" s="65"/>
      <c r="O69" s="32"/>
      <c r="P69" s="133">
        <f t="shared" si="23"/>
        <v>0</v>
      </c>
      <c r="Q69" s="21">
        <f t="shared" si="32"/>
        <v>0</v>
      </c>
      <c r="R69" s="116"/>
      <c r="S69" s="31"/>
      <c r="T69" s="31"/>
      <c r="U69" s="32"/>
      <c r="V69" s="133">
        <f t="shared" si="24"/>
        <v>0</v>
      </c>
      <c r="W69" s="21">
        <f t="shared" si="33"/>
        <v>0</v>
      </c>
      <c r="X69" s="33"/>
      <c r="Y69" s="33"/>
      <c r="Z69" s="32"/>
      <c r="AA69" s="133">
        <f t="shared" si="25"/>
        <v>0</v>
      </c>
      <c r="AB69" s="21">
        <f t="shared" si="34"/>
        <v>0</v>
      </c>
      <c r="AC69" s="33"/>
      <c r="AD69" s="65"/>
      <c r="AE69" s="32"/>
      <c r="AF69" s="133">
        <f t="shared" si="26"/>
        <v>0</v>
      </c>
      <c r="AG69" s="21">
        <f t="shared" si="35"/>
        <v>0</v>
      </c>
      <c r="AH69" s="116"/>
      <c r="AI69" s="98"/>
      <c r="AJ69" s="31"/>
      <c r="AK69" s="32"/>
      <c r="AL69" s="133">
        <f t="shared" si="27"/>
        <v>0</v>
      </c>
      <c r="AM69" s="21">
        <f t="shared" si="36"/>
        <v>0</v>
      </c>
      <c r="AN69" s="33"/>
      <c r="AO69" s="33"/>
      <c r="AP69" s="32"/>
      <c r="AQ69" s="133">
        <f t="shared" si="28"/>
        <v>0</v>
      </c>
      <c r="AR69" s="21">
        <f t="shared" si="37"/>
        <v>0</v>
      </c>
      <c r="AS69" s="33"/>
      <c r="AT69" s="65"/>
      <c r="AU69" s="32"/>
      <c r="AV69" s="133">
        <f t="shared" si="29"/>
        <v>0</v>
      </c>
      <c r="AW69" s="21">
        <f t="shared" si="38"/>
        <v>0</v>
      </c>
    </row>
    <row r="70" spans="2:49" x14ac:dyDescent="0.3">
      <c r="B70" s="116"/>
      <c r="C70" s="46"/>
      <c r="D70" s="46"/>
      <c r="E70" s="47"/>
      <c r="F70" s="133">
        <f t="shared" si="21"/>
        <v>0</v>
      </c>
      <c r="G70" s="21">
        <f t="shared" si="30"/>
        <v>0</v>
      </c>
      <c r="H70" s="48"/>
      <c r="I70" s="48"/>
      <c r="J70" s="47"/>
      <c r="K70" s="133">
        <f t="shared" si="22"/>
        <v>0</v>
      </c>
      <c r="L70" s="21">
        <f t="shared" si="31"/>
        <v>0</v>
      </c>
      <c r="M70" s="48"/>
      <c r="N70" s="66"/>
      <c r="O70" s="47"/>
      <c r="P70" s="133">
        <f t="shared" si="23"/>
        <v>0</v>
      </c>
      <c r="Q70" s="21">
        <f t="shared" si="32"/>
        <v>0</v>
      </c>
      <c r="R70" s="116"/>
      <c r="S70" s="46" t="s">
        <v>13</v>
      </c>
      <c r="T70" s="46"/>
      <c r="U70" s="47">
        <v>0.01</v>
      </c>
      <c r="V70" s="133">
        <f t="shared" si="24"/>
        <v>3.0000000000000001E-3</v>
      </c>
      <c r="W70" s="21">
        <f t="shared" si="33"/>
        <v>0</v>
      </c>
      <c r="X70" s="48"/>
      <c r="Y70" s="48"/>
      <c r="Z70" s="47"/>
      <c r="AA70" s="133">
        <f t="shared" si="25"/>
        <v>0</v>
      </c>
      <c r="AB70" s="21">
        <f t="shared" si="34"/>
        <v>0</v>
      </c>
      <c r="AC70" s="48"/>
      <c r="AD70" s="66"/>
      <c r="AE70" s="47"/>
      <c r="AF70" s="133">
        <f t="shared" si="26"/>
        <v>0</v>
      </c>
      <c r="AG70" s="21">
        <f t="shared" si="35"/>
        <v>0</v>
      </c>
      <c r="AH70" s="116"/>
      <c r="AI70" s="99" t="s">
        <v>18</v>
      </c>
      <c r="AJ70" s="46"/>
      <c r="AK70" s="47">
        <v>0.01</v>
      </c>
      <c r="AL70" s="133">
        <f t="shared" si="27"/>
        <v>3.0000000000000001E-3</v>
      </c>
      <c r="AM70" s="21">
        <f t="shared" si="36"/>
        <v>0</v>
      </c>
      <c r="AN70" s="48"/>
      <c r="AO70" s="48"/>
      <c r="AP70" s="47"/>
      <c r="AQ70" s="133">
        <f t="shared" si="28"/>
        <v>0</v>
      </c>
      <c r="AR70" s="21">
        <f t="shared" si="37"/>
        <v>0</v>
      </c>
      <c r="AS70" s="48"/>
      <c r="AT70" s="66"/>
      <c r="AU70" s="47"/>
      <c r="AV70" s="133">
        <f t="shared" si="29"/>
        <v>0</v>
      </c>
      <c r="AW70" s="21">
        <f t="shared" si="38"/>
        <v>0</v>
      </c>
    </row>
    <row r="71" spans="2:49" x14ac:dyDescent="0.3">
      <c r="B71" s="116"/>
      <c r="C71" s="46"/>
      <c r="D71" s="46"/>
      <c r="E71" s="47"/>
      <c r="F71" s="133">
        <f t="shared" si="21"/>
        <v>0</v>
      </c>
      <c r="G71" s="21">
        <f t="shared" si="30"/>
        <v>0</v>
      </c>
      <c r="H71" s="52" t="s">
        <v>12</v>
      </c>
      <c r="I71" s="52"/>
      <c r="J71" s="50">
        <v>0.02</v>
      </c>
      <c r="K71" s="133">
        <f t="shared" si="22"/>
        <v>6.0000000000000001E-3</v>
      </c>
      <c r="L71" s="21">
        <f t="shared" si="31"/>
        <v>0</v>
      </c>
      <c r="M71" s="49" t="s">
        <v>12</v>
      </c>
      <c r="N71" s="67"/>
      <c r="O71" s="50">
        <v>0.02</v>
      </c>
      <c r="P71" s="133">
        <f t="shared" si="23"/>
        <v>6.0000000000000001E-3</v>
      </c>
      <c r="Q71" s="21">
        <f t="shared" si="32"/>
        <v>0</v>
      </c>
      <c r="R71" s="116"/>
      <c r="S71" s="46"/>
      <c r="T71" s="46"/>
      <c r="U71" s="47"/>
      <c r="V71" s="133">
        <f t="shared" si="24"/>
        <v>0</v>
      </c>
      <c r="W71" s="21">
        <f t="shared" si="33"/>
        <v>0</v>
      </c>
      <c r="X71" s="49" t="s">
        <v>14</v>
      </c>
      <c r="Y71" s="49"/>
      <c r="Z71" s="50">
        <v>0.02</v>
      </c>
      <c r="AA71" s="133">
        <f t="shared" si="25"/>
        <v>6.0000000000000001E-3</v>
      </c>
      <c r="AB71" s="21">
        <f t="shared" si="34"/>
        <v>0</v>
      </c>
      <c r="AC71" s="49" t="s">
        <v>14</v>
      </c>
      <c r="AD71" s="67"/>
      <c r="AE71" s="86">
        <v>0.02</v>
      </c>
      <c r="AF71" s="133">
        <f t="shared" si="26"/>
        <v>6.0000000000000001E-3</v>
      </c>
      <c r="AG71" s="21">
        <f t="shared" si="35"/>
        <v>0</v>
      </c>
      <c r="AH71" s="116"/>
      <c r="AI71" s="99"/>
      <c r="AJ71" s="46"/>
      <c r="AK71" s="47"/>
      <c r="AL71" s="133">
        <f t="shared" si="27"/>
        <v>0</v>
      </c>
      <c r="AM71" s="21">
        <f t="shared" si="36"/>
        <v>0</v>
      </c>
      <c r="AN71" s="49" t="s">
        <v>19</v>
      </c>
      <c r="AO71" s="49"/>
      <c r="AP71" s="50">
        <v>0.05</v>
      </c>
      <c r="AQ71" s="133">
        <f t="shared" si="28"/>
        <v>1.4999999999999999E-2</v>
      </c>
      <c r="AR71" s="21">
        <f t="shared" si="37"/>
        <v>0</v>
      </c>
      <c r="AS71" s="49"/>
      <c r="AT71" s="67"/>
      <c r="AU71" s="86"/>
      <c r="AV71" s="133">
        <f t="shared" si="29"/>
        <v>0</v>
      </c>
      <c r="AW71" s="21">
        <f t="shared" si="38"/>
        <v>0</v>
      </c>
    </row>
    <row r="72" spans="2:49" x14ac:dyDescent="0.3">
      <c r="B72" s="116"/>
      <c r="C72" s="46"/>
      <c r="D72" s="46"/>
      <c r="E72" s="47"/>
      <c r="F72" s="133">
        <f t="shared" si="21"/>
        <v>0</v>
      </c>
      <c r="G72" s="21">
        <f t="shared" si="30"/>
        <v>0</v>
      </c>
      <c r="H72" s="48"/>
      <c r="I72" s="48"/>
      <c r="J72" s="47"/>
      <c r="K72" s="133">
        <f t="shared" si="22"/>
        <v>0</v>
      </c>
      <c r="L72" s="21">
        <f t="shared" si="31"/>
        <v>0</v>
      </c>
      <c r="M72" s="53" t="s">
        <v>64</v>
      </c>
      <c r="N72" s="81"/>
      <c r="O72" s="90">
        <v>0.02</v>
      </c>
      <c r="P72" s="133">
        <f t="shared" si="23"/>
        <v>6.0000000000000001E-3</v>
      </c>
      <c r="Q72" s="21">
        <f t="shared" si="32"/>
        <v>0</v>
      </c>
      <c r="R72" s="116"/>
      <c r="S72" s="46"/>
      <c r="T72" s="46"/>
      <c r="U72" s="47"/>
      <c r="V72" s="133">
        <f t="shared" si="24"/>
        <v>0</v>
      </c>
      <c r="W72" s="21">
        <f t="shared" si="33"/>
        <v>0</v>
      </c>
      <c r="X72" s="48"/>
      <c r="Y72" s="48"/>
      <c r="Z72" s="47"/>
      <c r="AA72" s="133">
        <f t="shared" si="25"/>
        <v>0</v>
      </c>
      <c r="AB72" s="21">
        <f t="shared" si="34"/>
        <v>0</v>
      </c>
      <c r="AC72" s="51" t="s">
        <v>93</v>
      </c>
      <c r="AD72" s="68"/>
      <c r="AE72" s="87">
        <v>0.02</v>
      </c>
      <c r="AF72" s="133">
        <f t="shared" si="26"/>
        <v>6.0000000000000001E-3</v>
      </c>
      <c r="AG72" s="21">
        <f t="shared" si="35"/>
        <v>0</v>
      </c>
      <c r="AH72" s="116"/>
      <c r="AI72" s="99"/>
      <c r="AJ72" s="46"/>
      <c r="AK72" s="47"/>
      <c r="AL72" s="133">
        <f t="shared" si="27"/>
        <v>0</v>
      </c>
      <c r="AM72" s="21">
        <f t="shared" si="36"/>
        <v>0</v>
      </c>
      <c r="AN72" s="48"/>
      <c r="AO72" s="48"/>
      <c r="AP72" s="47"/>
      <c r="AQ72" s="133">
        <f t="shared" si="28"/>
        <v>0</v>
      </c>
      <c r="AR72" s="21">
        <f t="shared" si="37"/>
        <v>0</v>
      </c>
      <c r="AS72" s="51" t="s">
        <v>87</v>
      </c>
      <c r="AT72" s="68"/>
      <c r="AU72" s="87">
        <v>0.02</v>
      </c>
      <c r="AV72" s="133">
        <f t="shared" si="29"/>
        <v>6.0000000000000001E-3</v>
      </c>
      <c r="AW72" s="21">
        <f t="shared" si="38"/>
        <v>0</v>
      </c>
    </row>
    <row r="73" spans="2:49" x14ac:dyDescent="0.3">
      <c r="B73" s="116"/>
      <c r="C73" s="38" t="s">
        <v>65</v>
      </c>
      <c r="D73" s="38"/>
      <c r="E73" s="39">
        <v>0.01</v>
      </c>
      <c r="F73" s="133">
        <f t="shared" si="21"/>
        <v>3.0000000000000001E-3</v>
      </c>
      <c r="G73" s="21">
        <f t="shared" si="30"/>
        <v>0</v>
      </c>
      <c r="H73" s="40" t="s">
        <v>107</v>
      </c>
      <c r="I73" s="40"/>
      <c r="J73" s="39">
        <v>0.02</v>
      </c>
      <c r="K73" s="133">
        <f t="shared" si="22"/>
        <v>6.0000000000000001E-3</v>
      </c>
      <c r="L73" s="21">
        <f t="shared" si="31"/>
        <v>0</v>
      </c>
      <c r="M73" s="40" t="s">
        <v>109</v>
      </c>
      <c r="N73" s="69"/>
      <c r="O73" s="39">
        <v>0.02</v>
      </c>
      <c r="P73" s="133">
        <f t="shared" si="23"/>
        <v>6.0000000000000001E-3</v>
      </c>
      <c r="Q73" s="21">
        <f t="shared" si="32"/>
        <v>0</v>
      </c>
      <c r="R73" s="116"/>
      <c r="S73" s="38" t="s">
        <v>107</v>
      </c>
      <c r="T73" s="38"/>
      <c r="U73" s="39">
        <v>0.01</v>
      </c>
      <c r="V73" s="133">
        <f t="shared" si="24"/>
        <v>3.0000000000000001E-3</v>
      </c>
      <c r="W73" s="21">
        <f t="shared" si="33"/>
        <v>0</v>
      </c>
      <c r="X73" s="40"/>
      <c r="Y73" s="40"/>
      <c r="Z73" s="39"/>
      <c r="AA73" s="133">
        <f t="shared" si="25"/>
        <v>0</v>
      </c>
      <c r="AB73" s="21">
        <f t="shared" si="34"/>
        <v>0</v>
      </c>
      <c r="AC73" s="40"/>
      <c r="AD73" s="69"/>
      <c r="AE73" s="39"/>
      <c r="AF73" s="133">
        <f t="shared" si="26"/>
        <v>0</v>
      </c>
      <c r="AG73" s="21">
        <f t="shared" si="35"/>
        <v>0</v>
      </c>
      <c r="AH73" s="116"/>
      <c r="AI73" s="100" t="s">
        <v>109</v>
      </c>
      <c r="AJ73" s="40"/>
      <c r="AK73" s="39">
        <v>0.01</v>
      </c>
      <c r="AL73" s="133">
        <f t="shared" si="27"/>
        <v>3.0000000000000001E-3</v>
      </c>
      <c r="AM73" s="21">
        <f t="shared" si="36"/>
        <v>0</v>
      </c>
      <c r="AN73" s="40"/>
      <c r="AO73" s="40"/>
      <c r="AP73" s="39"/>
      <c r="AQ73" s="133">
        <f t="shared" si="28"/>
        <v>0</v>
      </c>
      <c r="AR73" s="21">
        <f t="shared" si="37"/>
        <v>0</v>
      </c>
      <c r="AS73" s="40"/>
      <c r="AT73" s="69"/>
      <c r="AU73" s="39"/>
      <c r="AV73" s="133">
        <f t="shared" si="29"/>
        <v>0</v>
      </c>
      <c r="AW73" s="21">
        <f t="shared" si="38"/>
        <v>0</v>
      </c>
    </row>
    <row r="74" spans="2:49" x14ac:dyDescent="0.3">
      <c r="B74" s="116"/>
      <c r="C74" s="38" t="s">
        <v>66</v>
      </c>
      <c r="D74" s="38"/>
      <c r="E74" s="39">
        <v>0.01</v>
      </c>
      <c r="F74" s="133">
        <f t="shared" si="21"/>
        <v>3.0000000000000001E-3</v>
      </c>
      <c r="G74" s="21">
        <f t="shared" si="30"/>
        <v>0</v>
      </c>
      <c r="H74" s="40" t="s">
        <v>108</v>
      </c>
      <c r="I74" s="40"/>
      <c r="J74" s="39">
        <v>0.04</v>
      </c>
      <c r="K74" s="133">
        <f t="shared" si="22"/>
        <v>1.2E-2</v>
      </c>
      <c r="L74" s="21">
        <f t="shared" si="31"/>
        <v>0</v>
      </c>
      <c r="M74" s="40" t="s">
        <v>68</v>
      </c>
      <c r="N74" s="69"/>
      <c r="O74" s="39">
        <v>0.04</v>
      </c>
      <c r="P74" s="133">
        <f t="shared" si="23"/>
        <v>1.2E-2</v>
      </c>
      <c r="Q74" s="21">
        <f t="shared" si="32"/>
        <v>0</v>
      </c>
      <c r="R74" s="116"/>
      <c r="S74" s="38" t="s">
        <v>108</v>
      </c>
      <c r="T74" s="38"/>
      <c r="U74" s="39">
        <v>0.02</v>
      </c>
      <c r="V74" s="133">
        <f t="shared" si="24"/>
        <v>6.0000000000000001E-3</v>
      </c>
      <c r="W74" s="21">
        <f t="shared" si="33"/>
        <v>0</v>
      </c>
      <c r="X74" s="40" t="s">
        <v>68</v>
      </c>
      <c r="Y74" s="40"/>
      <c r="Z74" s="39">
        <v>0.03</v>
      </c>
      <c r="AA74" s="133">
        <f t="shared" si="25"/>
        <v>8.9999999999999993E-3</v>
      </c>
      <c r="AB74" s="21">
        <f t="shared" si="34"/>
        <v>0</v>
      </c>
      <c r="AC74" s="40" t="s">
        <v>110</v>
      </c>
      <c r="AD74" s="69"/>
      <c r="AE74" s="39">
        <v>0.03</v>
      </c>
      <c r="AF74" s="133">
        <f t="shared" si="26"/>
        <v>8.9999999999999993E-3</v>
      </c>
      <c r="AG74" s="21">
        <f t="shared" si="35"/>
        <v>0</v>
      </c>
      <c r="AH74" s="116"/>
      <c r="AI74" s="100" t="s">
        <v>68</v>
      </c>
      <c r="AJ74" s="40"/>
      <c r="AK74" s="39">
        <v>0.02</v>
      </c>
      <c r="AL74" s="133">
        <f t="shared" si="27"/>
        <v>6.0000000000000001E-3</v>
      </c>
      <c r="AM74" s="21">
        <f t="shared" si="36"/>
        <v>0</v>
      </c>
      <c r="AN74" s="40"/>
      <c r="AO74" s="40"/>
      <c r="AP74" s="39"/>
      <c r="AQ74" s="133"/>
      <c r="AR74" s="21"/>
      <c r="AS74" s="40"/>
      <c r="AT74" s="69"/>
      <c r="AU74" s="39"/>
      <c r="AV74" s="133">
        <f t="shared" si="29"/>
        <v>0</v>
      </c>
      <c r="AW74" s="21">
        <f t="shared" si="38"/>
        <v>0</v>
      </c>
    </row>
    <row r="75" spans="2:49" x14ac:dyDescent="0.3">
      <c r="B75" s="116"/>
      <c r="C75" s="38"/>
      <c r="D75" s="38"/>
      <c r="E75" s="39"/>
      <c r="F75" s="133">
        <f t="shared" si="21"/>
        <v>0</v>
      </c>
      <c r="G75" s="21">
        <f t="shared" si="30"/>
        <v>0</v>
      </c>
      <c r="H75" s="44"/>
      <c r="I75" s="44"/>
      <c r="J75" s="42"/>
      <c r="K75" s="133">
        <f t="shared" si="22"/>
        <v>0</v>
      </c>
      <c r="L75" s="21">
        <f t="shared" si="31"/>
        <v>0</v>
      </c>
      <c r="M75" s="45" t="s">
        <v>20</v>
      </c>
      <c r="N75" s="82"/>
      <c r="O75" s="91">
        <v>0.05</v>
      </c>
      <c r="P75" s="133">
        <f t="shared" si="23"/>
        <v>1.4999999999999999E-2</v>
      </c>
      <c r="Q75" s="21">
        <f t="shared" si="32"/>
        <v>0</v>
      </c>
      <c r="R75" s="116"/>
      <c r="S75" s="38"/>
      <c r="T75" s="38"/>
      <c r="U75" s="39"/>
      <c r="V75" s="133">
        <f t="shared" si="24"/>
        <v>0</v>
      </c>
      <c r="W75" s="21">
        <f t="shared" si="33"/>
        <v>0</v>
      </c>
      <c r="X75" s="44" t="s">
        <v>20</v>
      </c>
      <c r="Y75" s="44"/>
      <c r="Z75" s="42">
        <v>0.01</v>
      </c>
      <c r="AA75" s="133">
        <f t="shared" si="25"/>
        <v>3.0000000000000001E-3</v>
      </c>
      <c r="AB75" s="21">
        <f t="shared" si="34"/>
        <v>0</v>
      </c>
      <c r="AC75" s="41" t="s">
        <v>74</v>
      </c>
      <c r="AD75" s="70"/>
      <c r="AE75" s="42">
        <v>0.02</v>
      </c>
      <c r="AF75" s="133">
        <f t="shared" si="26"/>
        <v>6.0000000000000001E-3</v>
      </c>
      <c r="AG75" s="21">
        <f t="shared" si="35"/>
        <v>0</v>
      </c>
      <c r="AH75" s="116"/>
      <c r="AI75" s="100"/>
      <c r="AJ75" s="38"/>
      <c r="AK75" s="39"/>
      <c r="AL75" s="133">
        <f t="shared" si="27"/>
        <v>0</v>
      </c>
      <c r="AM75" s="21">
        <f t="shared" si="36"/>
        <v>0</v>
      </c>
      <c r="AN75" s="44"/>
      <c r="AO75" s="44"/>
      <c r="AP75" s="42"/>
      <c r="AQ75" s="133"/>
      <c r="AR75" s="21"/>
      <c r="AS75" s="41"/>
      <c r="AT75" s="70"/>
      <c r="AU75" s="42"/>
      <c r="AV75" s="133">
        <f t="shared" si="29"/>
        <v>0</v>
      </c>
      <c r="AW75" s="21">
        <f t="shared" si="38"/>
        <v>0</v>
      </c>
    </row>
    <row r="76" spans="2:49" x14ac:dyDescent="0.3">
      <c r="B76" s="116"/>
      <c r="C76" s="21"/>
      <c r="D76" s="21"/>
      <c r="E76" s="22"/>
      <c r="F76" s="133">
        <f t="shared" si="21"/>
        <v>0</v>
      </c>
      <c r="G76" s="21">
        <f t="shared" si="30"/>
        <v>0</v>
      </c>
      <c r="H76" s="24" t="s">
        <v>45</v>
      </c>
      <c r="I76" s="24"/>
      <c r="J76" s="25">
        <v>0.04</v>
      </c>
      <c r="K76" s="133">
        <f t="shared" si="22"/>
        <v>1.2E-2</v>
      </c>
      <c r="L76" s="21">
        <f t="shared" si="31"/>
        <v>0</v>
      </c>
      <c r="M76" s="26" t="s">
        <v>67</v>
      </c>
      <c r="N76" s="72"/>
      <c r="O76" s="25">
        <v>0.05</v>
      </c>
      <c r="P76" s="133">
        <f t="shared" si="23"/>
        <v>1.4999999999999999E-2</v>
      </c>
      <c r="Q76" s="21">
        <f t="shared" si="32"/>
        <v>0</v>
      </c>
      <c r="R76" s="116"/>
      <c r="S76" s="21" t="s">
        <v>45</v>
      </c>
      <c r="T76" s="21"/>
      <c r="U76" s="22">
        <v>0.01</v>
      </c>
      <c r="V76" s="133">
        <f t="shared" si="24"/>
        <v>3.0000000000000001E-3</v>
      </c>
      <c r="W76" s="21">
        <f t="shared" si="33"/>
        <v>0</v>
      </c>
      <c r="X76" s="23"/>
      <c r="Y76" s="23"/>
      <c r="Z76" s="22"/>
      <c r="AA76" s="133">
        <f t="shared" si="25"/>
        <v>0</v>
      </c>
      <c r="AB76" s="21">
        <f t="shared" si="34"/>
        <v>0</v>
      </c>
      <c r="AC76" s="23"/>
      <c r="AD76" s="64"/>
      <c r="AE76" s="22"/>
      <c r="AF76" s="133">
        <f t="shared" si="26"/>
        <v>0</v>
      </c>
      <c r="AG76" s="21">
        <f t="shared" si="35"/>
        <v>0</v>
      </c>
      <c r="AH76" s="116"/>
      <c r="AI76" s="97" t="s">
        <v>57</v>
      </c>
      <c r="AJ76" s="21"/>
      <c r="AK76" s="22">
        <v>5.0000000000000001E-3</v>
      </c>
      <c r="AL76" s="133">
        <f t="shared" si="27"/>
        <v>1.5E-3</v>
      </c>
      <c r="AM76" s="21">
        <f t="shared" si="36"/>
        <v>0</v>
      </c>
      <c r="AN76" s="28"/>
      <c r="AO76" s="28"/>
      <c r="AP76" s="29"/>
      <c r="AQ76" s="133"/>
      <c r="AR76" s="21"/>
      <c r="AS76" s="30"/>
      <c r="AT76" s="71"/>
      <c r="AU76" s="29"/>
      <c r="AV76" s="133">
        <f t="shared" si="29"/>
        <v>0</v>
      </c>
      <c r="AW76" s="21">
        <f t="shared" si="38"/>
        <v>0</v>
      </c>
    </row>
    <row r="77" spans="2:49" x14ac:dyDescent="0.3">
      <c r="B77" s="116"/>
      <c r="C77" s="21"/>
      <c r="D77" s="21"/>
      <c r="E77" s="22"/>
      <c r="F77" s="133">
        <f t="shared" si="21"/>
        <v>0</v>
      </c>
      <c r="G77" s="21">
        <f t="shared" si="30"/>
        <v>0</v>
      </c>
      <c r="H77" s="23"/>
      <c r="I77" s="23"/>
      <c r="J77" s="22"/>
      <c r="K77" s="133">
        <f t="shared" si="22"/>
        <v>0</v>
      </c>
      <c r="L77" s="21">
        <f t="shared" si="31"/>
        <v>0</v>
      </c>
      <c r="M77" s="23"/>
      <c r="N77" s="64"/>
      <c r="O77" s="22"/>
      <c r="P77" s="133">
        <f t="shared" si="23"/>
        <v>0</v>
      </c>
      <c r="Q77" s="21">
        <f t="shared" si="32"/>
        <v>0</v>
      </c>
      <c r="R77" s="116"/>
      <c r="S77" s="21"/>
      <c r="T77" s="21"/>
      <c r="U77" s="22"/>
      <c r="V77" s="133">
        <f t="shared" si="24"/>
        <v>0</v>
      </c>
      <c r="W77" s="21">
        <f t="shared" si="33"/>
        <v>0</v>
      </c>
      <c r="X77" s="24" t="s">
        <v>57</v>
      </c>
      <c r="Y77" s="24"/>
      <c r="Z77" s="25">
        <v>0.02</v>
      </c>
      <c r="AA77" s="133">
        <f t="shared" si="25"/>
        <v>6.0000000000000001E-3</v>
      </c>
      <c r="AB77" s="21">
        <f t="shared" si="34"/>
        <v>0</v>
      </c>
      <c r="AC77" s="26" t="s">
        <v>57</v>
      </c>
      <c r="AD77" s="72"/>
      <c r="AE77" s="25">
        <v>0.03</v>
      </c>
      <c r="AF77" s="133">
        <f t="shared" si="26"/>
        <v>8.9999999999999993E-3</v>
      </c>
      <c r="AG77" s="21">
        <f t="shared" si="35"/>
        <v>0</v>
      </c>
      <c r="AH77" s="116"/>
      <c r="AI77" s="97" t="s">
        <v>76</v>
      </c>
      <c r="AJ77" s="21"/>
      <c r="AK77" s="22">
        <v>5.0000000000000001E-3</v>
      </c>
      <c r="AL77" s="133">
        <f t="shared" si="27"/>
        <v>1.5E-3</v>
      </c>
      <c r="AM77" s="21">
        <f t="shared" si="36"/>
        <v>0</v>
      </c>
      <c r="AN77" s="30"/>
      <c r="AO77" s="30"/>
      <c r="AP77" s="29"/>
      <c r="AQ77" s="133"/>
      <c r="AR77" s="21"/>
      <c r="AS77" s="30"/>
      <c r="AT77" s="71"/>
      <c r="AU77" s="29"/>
      <c r="AV77" s="133">
        <f t="shared" si="29"/>
        <v>0</v>
      </c>
      <c r="AW77" s="21">
        <f t="shared" si="38"/>
        <v>0</v>
      </c>
    </row>
    <row r="78" spans="2:49" x14ac:dyDescent="0.3">
      <c r="B78" s="116" t="s">
        <v>101</v>
      </c>
      <c r="C78" s="21"/>
      <c r="D78" s="21"/>
      <c r="E78" s="22"/>
      <c r="F78" s="133">
        <f t="shared" si="21"/>
        <v>0</v>
      </c>
      <c r="G78" s="21">
        <f t="shared" si="30"/>
        <v>0</v>
      </c>
      <c r="H78" s="24"/>
      <c r="I78" s="24"/>
      <c r="J78" s="25"/>
      <c r="K78" s="133">
        <f t="shared" si="22"/>
        <v>0</v>
      </c>
      <c r="L78" s="21">
        <f t="shared" si="31"/>
        <v>0</v>
      </c>
      <c r="M78" s="24"/>
      <c r="N78" s="77"/>
      <c r="O78" s="25"/>
      <c r="P78" s="133">
        <f t="shared" si="23"/>
        <v>0</v>
      </c>
      <c r="Q78" s="21">
        <f t="shared" si="32"/>
        <v>0</v>
      </c>
      <c r="R78" s="116" t="s">
        <v>102</v>
      </c>
      <c r="S78" s="21"/>
      <c r="T78" s="21"/>
      <c r="U78" s="22"/>
      <c r="V78" s="133">
        <f t="shared" si="24"/>
        <v>0</v>
      </c>
      <c r="W78" s="21">
        <f t="shared" si="33"/>
        <v>0</v>
      </c>
      <c r="X78" s="26" t="s">
        <v>58</v>
      </c>
      <c r="Y78" s="26"/>
      <c r="Z78" s="25">
        <v>0.02</v>
      </c>
      <c r="AA78" s="133">
        <f t="shared" si="25"/>
        <v>6.0000000000000001E-3</v>
      </c>
      <c r="AB78" s="21">
        <f t="shared" si="34"/>
        <v>0</v>
      </c>
      <c r="AC78" s="26" t="s">
        <v>58</v>
      </c>
      <c r="AD78" s="72"/>
      <c r="AE78" s="25">
        <v>0.03</v>
      </c>
      <c r="AF78" s="133">
        <f t="shared" si="26"/>
        <v>8.9999999999999993E-3</v>
      </c>
      <c r="AG78" s="21">
        <f t="shared" si="35"/>
        <v>0</v>
      </c>
      <c r="AH78" s="116" t="s">
        <v>103</v>
      </c>
      <c r="AI78" s="97"/>
      <c r="AJ78" s="21"/>
      <c r="AK78" s="22"/>
      <c r="AL78" s="133">
        <f t="shared" si="27"/>
        <v>0</v>
      </c>
      <c r="AM78" s="21">
        <f t="shared" si="36"/>
        <v>0</v>
      </c>
      <c r="AN78" s="26" t="s">
        <v>88</v>
      </c>
      <c r="AO78" s="26"/>
      <c r="AP78" s="25">
        <v>0.1</v>
      </c>
      <c r="AQ78" s="133">
        <f t="shared" si="28"/>
        <v>0.03</v>
      </c>
      <c r="AR78" s="21">
        <f t="shared" si="37"/>
        <v>0</v>
      </c>
      <c r="AS78" s="26" t="s">
        <v>88</v>
      </c>
      <c r="AT78" s="72"/>
      <c r="AU78" s="25">
        <v>0.1</v>
      </c>
      <c r="AV78" s="133">
        <f t="shared" si="29"/>
        <v>0.03</v>
      </c>
      <c r="AW78" s="21">
        <f t="shared" si="38"/>
        <v>0</v>
      </c>
    </row>
    <row r="79" spans="2:49" x14ac:dyDescent="0.3">
      <c r="B79" s="116"/>
      <c r="C79" s="21"/>
      <c r="D79" s="21"/>
      <c r="E79" s="22"/>
      <c r="F79" s="133">
        <f t="shared" si="21"/>
        <v>0</v>
      </c>
      <c r="G79" s="21">
        <f t="shared" si="30"/>
        <v>0</v>
      </c>
      <c r="H79" s="23"/>
      <c r="I79" s="23"/>
      <c r="J79" s="22"/>
      <c r="K79" s="133">
        <f t="shared" si="22"/>
        <v>0</v>
      </c>
      <c r="L79" s="21">
        <f t="shared" si="31"/>
        <v>0</v>
      </c>
      <c r="M79" s="23"/>
      <c r="N79" s="64"/>
      <c r="O79" s="22"/>
      <c r="P79" s="133">
        <f t="shared" si="23"/>
        <v>0</v>
      </c>
      <c r="Q79" s="21">
        <f t="shared" si="32"/>
        <v>0</v>
      </c>
      <c r="R79" s="116"/>
      <c r="S79" s="21"/>
      <c r="T79" s="21"/>
      <c r="U79" s="22"/>
      <c r="V79" s="133">
        <f t="shared" si="24"/>
        <v>0</v>
      </c>
      <c r="W79" s="21">
        <f t="shared" si="33"/>
        <v>0</v>
      </c>
      <c r="X79" s="23"/>
      <c r="Y79" s="23"/>
      <c r="Z79" s="22"/>
      <c r="AA79" s="133">
        <f t="shared" si="25"/>
        <v>0</v>
      </c>
      <c r="AB79" s="21">
        <f t="shared" si="34"/>
        <v>0</v>
      </c>
      <c r="AC79" s="23"/>
      <c r="AD79" s="64"/>
      <c r="AE79" s="22"/>
      <c r="AF79" s="133">
        <f t="shared" si="26"/>
        <v>0</v>
      </c>
      <c r="AG79" s="21">
        <f t="shared" si="35"/>
        <v>0</v>
      </c>
      <c r="AH79" s="116"/>
      <c r="AI79" s="97"/>
      <c r="AJ79" s="21"/>
      <c r="AK79" s="22"/>
      <c r="AL79" s="133">
        <f t="shared" si="27"/>
        <v>0</v>
      </c>
      <c r="AM79" s="21">
        <f t="shared" si="36"/>
        <v>0</v>
      </c>
      <c r="AN79" s="23"/>
      <c r="AO79" s="23"/>
      <c r="AP79" s="22"/>
      <c r="AQ79" s="133">
        <f t="shared" si="28"/>
        <v>0</v>
      </c>
      <c r="AR79" s="21">
        <f t="shared" si="37"/>
        <v>0</v>
      </c>
      <c r="AS79" s="27" t="s">
        <v>81</v>
      </c>
      <c r="AT79" s="73"/>
      <c r="AU79" s="88">
        <v>0.1</v>
      </c>
      <c r="AV79" s="133">
        <f t="shared" si="29"/>
        <v>0.03</v>
      </c>
      <c r="AW79" s="21">
        <f t="shared" si="38"/>
        <v>0</v>
      </c>
    </row>
    <row r="80" spans="2:49" x14ac:dyDescent="0.3">
      <c r="B80" s="116"/>
      <c r="C80" s="31" t="s">
        <v>21</v>
      </c>
      <c r="D80" s="31"/>
      <c r="E80" s="32">
        <v>0.02</v>
      </c>
      <c r="F80" s="133">
        <f t="shared" si="21"/>
        <v>6.0000000000000001E-3</v>
      </c>
      <c r="G80" s="21">
        <f t="shared" si="30"/>
        <v>0</v>
      </c>
      <c r="H80" s="33" t="s">
        <v>21</v>
      </c>
      <c r="I80" s="33"/>
      <c r="J80" s="32">
        <v>0.05</v>
      </c>
      <c r="K80" s="133">
        <f t="shared" si="22"/>
        <v>1.4999999999999999E-2</v>
      </c>
      <c r="L80" s="21">
        <f t="shared" si="31"/>
        <v>0</v>
      </c>
      <c r="M80" s="33" t="s">
        <v>21</v>
      </c>
      <c r="N80" s="65"/>
      <c r="O80" s="32">
        <v>2.1319999999999999E-2</v>
      </c>
      <c r="P80" s="133">
        <f t="shared" si="23"/>
        <v>6.3959999999999998E-3</v>
      </c>
      <c r="Q80" s="21">
        <f t="shared" si="32"/>
        <v>0</v>
      </c>
      <c r="R80" s="116"/>
      <c r="S80" s="31" t="s">
        <v>78</v>
      </c>
      <c r="T80" s="31"/>
      <c r="U80" s="32">
        <v>0.03</v>
      </c>
      <c r="V80" s="133">
        <f t="shared" si="24"/>
        <v>8.9999999999999993E-3</v>
      </c>
      <c r="W80" s="21">
        <f t="shared" si="33"/>
        <v>0</v>
      </c>
      <c r="X80" s="33"/>
      <c r="Y80" s="33"/>
      <c r="Z80" s="32"/>
      <c r="AA80" s="133">
        <f t="shared" si="25"/>
        <v>0</v>
      </c>
      <c r="AB80" s="21">
        <f t="shared" si="34"/>
        <v>0</v>
      </c>
      <c r="AC80" s="33"/>
      <c r="AD80" s="65"/>
      <c r="AE80" s="32"/>
      <c r="AF80" s="133">
        <f t="shared" si="26"/>
        <v>0</v>
      </c>
      <c r="AG80" s="21">
        <f t="shared" si="35"/>
        <v>0</v>
      </c>
      <c r="AH80" s="116"/>
      <c r="AI80" s="98" t="s">
        <v>78</v>
      </c>
      <c r="AJ80" s="31"/>
      <c r="AK80" s="32">
        <v>0.05</v>
      </c>
      <c r="AL80" s="133">
        <f t="shared" si="27"/>
        <v>1.4999999999999999E-2</v>
      </c>
      <c r="AM80" s="21">
        <f t="shared" si="36"/>
        <v>0</v>
      </c>
      <c r="AN80" s="33"/>
      <c r="AO80" s="33"/>
      <c r="AP80" s="32"/>
      <c r="AQ80" s="133">
        <f t="shared" si="28"/>
        <v>0</v>
      </c>
      <c r="AR80" s="21">
        <f t="shared" si="37"/>
        <v>0</v>
      </c>
      <c r="AS80" s="33"/>
      <c r="AT80" s="65"/>
      <c r="AU80" s="32"/>
      <c r="AV80" s="133">
        <f t="shared" si="29"/>
        <v>0</v>
      </c>
      <c r="AW80" s="21">
        <f t="shared" si="38"/>
        <v>0</v>
      </c>
    </row>
    <row r="81" spans="2:49" x14ac:dyDescent="0.3">
      <c r="B81" s="116"/>
      <c r="C81" s="31"/>
      <c r="D81" s="31"/>
      <c r="E81" s="32"/>
      <c r="F81" s="133">
        <f t="shared" si="21"/>
        <v>0</v>
      </c>
      <c r="G81" s="21">
        <f t="shared" si="30"/>
        <v>0</v>
      </c>
      <c r="H81" s="37" t="s">
        <v>62</v>
      </c>
      <c r="I81" s="37"/>
      <c r="J81" s="35">
        <v>0.03</v>
      </c>
      <c r="K81" s="133">
        <f t="shared" si="22"/>
        <v>8.9999999999999993E-3</v>
      </c>
      <c r="L81" s="21">
        <f t="shared" si="31"/>
        <v>0</v>
      </c>
      <c r="M81" s="37" t="s">
        <v>62</v>
      </c>
      <c r="N81" s="83"/>
      <c r="O81" s="35">
        <v>0.02</v>
      </c>
      <c r="P81" s="133">
        <f t="shared" si="23"/>
        <v>6.0000000000000001E-3</v>
      </c>
      <c r="Q81" s="21">
        <f t="shared" si="32"/>
        <v>0</v>
      </c>
      <c r="R81" s="116"/>
      <c r="S81" s="31"/>
      <c r="T81" s="31"/>
      <c r="U81" s="32"/>
      <c r="V81" s="133">
        <f t="shared" si="24"/>
        <v>0</v>
      </c>
      <c r="W81" s="21">
        <f t="shared" si="33"/>
        <v>0</v>
      </c>
      <c r="X81" s="37" t="s">
        <v>94</v>
      </c>
      <c r="Y81" s="37"/>
      <c r="Z81" s="35">
        <v>7.0000000000000007E-2</v>
      </c>
      <c r="AA81" s="133">
        <f t="shared" si="25"/>
        <v>2.1000000000000001E-2</v>
      </c>
      <c r="AB81" s="21">
        <f t="shared" si="34"/>
        <v>0</v>
      </c>
      <c r="AC81" s="34" t="s">
        <v>94</v>
      </c>
      <c r="AD81" s="74"/>
      <c r="AE81" s="35">
        <v>0.05</v>
      </c>
      <c r="AF81" s="133">
        <f t="shared" si="26"/>
        <v>1.4999999999999999E-2</v>
      </c>
      <c r="AG81" s="21">
        <f t="shared" si="35"/>
        <v>0</v>
      </c>
      <c r="AH81" s="116"/>
      <c r="AI81" s="98"/>
      <c r="AJ81" s="31"/>
      <c r="AK81" s="32"/>
      <c r="AL81" s="133">
        <f t="shared" si="27"/>
        <v>0</v>
      </c>
      <c r="AM81" s="21">
        <f t="shared" si="36"/>
        <v>0</v>
      </c>
      <c r="AN81" s="37" t="s">
        <v>79</v>
      </c>
      <c r="AO81" s="37"/>
      <c r="AP81" s="35">
        <v>0.12</v>
      </c>
      <c r="AQ81" s="133">
        <f t="shared" si="28"/>
        <v>3.5999999999999997E-2</v>
      </c>
      <c r="AR81" s="21">
        <f t="shared" si="37"/>
        <v>0</v>
      </c>
      <c r="AS81" s="34" t="s">
        <v>137</v>
      </c>
      <c r="AT81" s="74"/>
      <c r="AU81" s="35">
        <v>0.12</v>
      </c>
      <c r="AV81" s="133">
        <f t="shared" si="29"/>
        <v>3.5999999999999997E-2</v>
      </c>
      <c r="AW81" s="21">
        <f t="shared" si="38"/>
        <v>0</v>
      </c>
    </row>
    <row r="82" spans="2:49" x14ac:dyDescent="0.3">
      <c r="B82" s="116"/>
      <c r="C82" s="31"/>
      <c r="D82" s="31"/>
      <c r="E82" s="32"/>
      <c r="F82" s="133">
        <f t="shared" si="21"/>
        <v>0</v>
      </c>
      <c r="G82" s="21">
        <f t="shared" si="30"/>
        <v>0</v>
      </c>
      <c r="H82" s="33"/>
      <c r="I82" s="33"/>
      <c r="J82" s="32"/>
      <c r="K82" s="133">
        <f t="shared" si="22"/>
        <v>0</v>
      </c>
      <c r="L82" s="21">
        <f t="shared" si="31"/>
        <v>0</v>
      </c>
      <c r="M82" s="36" t="s">
        <v>63</v>
      </c>
      <c r="N82" s="75"/>
      <c r="O82" s="89">
        <v>0.03</v>
      </c>
      <c r="P82" s="133">
        <f t="shared" si="23"/>
        <v>8.9999999999999993E-3</v>
      </c>
      <c r="Q82" s="21">
        <f t="shared" si="32"/>
        <v>0</v>
      </c>
      <c r="R82" s="116"/>
      <c r="S82" s="31"/>
      <c r="T82" s="31"/>
      <c r="U82" s="32"/>
      <c r="V82" s="133">
        <f t="shared" si="24"/>
        <v>0</v>
      </c>
      <c r="W82" s="21">
        <f t="shared" si="33"/>
        <v>0</v>
      </c>
      <c r="X82" s="33"/>
      <c r="Y82" s="33"/>
      <c r="Z82" s="32"/>
      <c r="AA82" s="133">
        <f t="shared" si="25"/>
        <v>0</v>
      </c>
      <c r="AB82" s="21">
        <f t="shared" si="34"/>
        <v>0</v>
      </c>
      <c r="AC82" s="36" t="s">
        <v>95</v>
      </c>
      <c r="AD82" s="75"/>
      <c r="AE82" s="89">
        <v>0.02</v>
      </c>
      <c r="AF82" s="133">
        <f t="shared" si="26"/>
        <v>6.0000000000000001E-3</v>
      </c>
      <c r="AG82" s="21">
        <f t="shared" si="35"/>
        <v>0</v>
      </c>
      <c r="AH82" s="116"/>
      <c r="AI82" s="98"/>
      <c r="AJ82" s="31"/>
      <c r="AK82" s="32"/>
      <c r="AL82" s="133">
        <f t="shared" si="27"/>
        <v>0</v>
      </c>
      <c r="AM82" s="21">
        <f t="shared" si="36"/>
        <v>0</v>
      </c>
      <c r="AN82" s="33"/>
      <c r="AO82" s="33"/>
      <c r="AP82" s="32"/>
      <c r="AQ82" s="133">
        <f t="shared" si="28"/>
        <v>0</v>
      </c>
      <c r="AR82" s="21">
        <f t="shared" si="37"/>
        <v>0</v>
      </c>
      <c r="AS82" s="36"/>
      <c r="AT82" s="75"/>
      <c r="AU82" s="89"/>
      <c r="AV82" s="133">
        <f t="shared" si="29"/>
        <v>0</v>
      </c>
      <c r="AW82" s="21">
        <f t="shared" si="38"/>
        <v>0</v>
      </c>
    </row>
    <row r="83" spans="2:49" x14ac:dyDescent="0.3">
      <c r="B83" s="116"/>
      <c r="C83" s="46" t="s">
        <v>22</v>
      </c>
      <c r="D83" s="46"/>
      <c r="E83" s="47">
        <v>0.01</v>
      </c>
      <c r="F83" s="133">
        <f t="shared" si="21"/>
        <v>3.0000000000000001E-3</v>
      </c>
      <c r="G83" s="21">
        <f t="shared" si="30"/>
        <v>0</v>
      </c>
      <c r="H83" s="48" t="s">
        <v>69</v>
      </c>
      <c r="I83" s="48"/>
      <c r="J83" s="47">
        <v>0.03</v>
      </c>
      <c r="K83" s="133">
        <f t="shared" si="22"/>
        <v>8.9999999999999993E-3</v>
      </c>
      <c r="L83" s="21">
        <f t="shared" si="31"/>
        <v>0</v>
      </c>
      <c r="M83" s="48"/>
      <c r="N83" s="66"/>
      <c r="O83" s="47"/>
      <c r="P83" s="133">
        <f t="shared" si="23"/>
        <v>0</v>
      </c>
      <c r="Q83" s="21">
        <f t="shared" si="32"/>
        <v>0</v>
      </c>
      <c r="R83" s="116"/>
      <c r="S83" s="46" t="s">
        <v>96</v>
      </c>
      <c r="T83" s="46"/>
      <c r="U83" s="47">
        <v>0.01</v>
      </c>
      <c r="V83" s="133">
        <f t="shared" si="24"/>
        <v>3.0000000000000001E-3</v>
      </c>
      <c r="W83" s="21">
        <f t="shared" si="33"/>
        <v>0</v>
      </c>
      <c r="X83" s="48"/>
      <c r="Y83" s="48"/>
      <c r="Z83" s="47"/>
      <c r="AA83" s="133">
        <f t="shared" si="25"/>
        <v>0</v>
      </c>
      <c r="AB83" s="21">
        <f t="shared" si="34"/>
        <v>0</v>
      </c>
      <c r="AC83" s="48"/>
      <c r="AD83" s="66"/>
      <c r="AE83" s="47"/>
      <c r="AF83" s="133">
        <f t="shared" si="26"/>
        <v>0</v>
      </c>
      <c r="AG83" s="21">
        <f t="shared" si="35"/>
        <v>0</v>
      </c>
      <c r="AH83" s="116"/>
      <c r="AI83" s="99" t="s">
        <v>70</v>
      </c>
      <c r="AJ83" s="46"/>
      <c r="AK83" s="47">
        <v>0.01</v>
      </c>
      <c r="AL83" s="133">
        <f t="shared" si="27"/>
        <v>3.0000000000000001E-3</v>
      </c>
      <c r="AM83" s="21">
        <f t="shared" si="36"/>
        <v>0</v>
      </c>
      <c r="AN83" s="48"/>
      <c r="AO83" s="48"/>
      <c r="AP83" s="47"/>
      <c r="AQ83" s="133">
        <f t="shared" si="28"/>
        <v>0</v>
      </c>
      <c r="AR83" s="21">
        <f t="shared" si="37"/>
        <v>0</v>
      </c>
      <c r="AS83" s="48"/>
      <c r="AT83" s="66"/>
      <c r="AU83" s="47"/>
      <c r="AV83" s="133">
        <f t="shared" si="29"/>
        <v>0</v>
      </c>
      <c r="AW83" s="21">
        <f t="shared" si="38"/>
        <v>0</v>
      </c>
    </row>
    <row r="84" spans="2:49" x14ac:dyDescent="0.3">
      <c r="B84" s="116"/>
      <c r="C84" s="46"/>
      <c r="D84" s="46"/>
      <c r="E84" s="47"/>
      <c r="F84" s="133">
        <f t="shared" si="21"/>
        <v>0</v>
      </c>
      <c r="G84" s="21">
        <f t="shared" si="30"/>
        <v>0</v>
      </c>
      <c r="H84" s="52" t="s">
        <v>56</v>
      </c>
      <c r="I84" s="52"/>
      <c r="J84" s="50">
        <v>0.02</v>
      </c>
      <c r="K84" s="133">
        <f t="shared" si="22"/>
        <v>6.0000000000000001E-3</v>
      </c>
      <c r="L84" s="21">
        <f t="shared" si="31"/>
        <v>0</v>
      </c>
      <c r="M84" s="49" t="s">
        <v>56</v>
      </c>
      <c r="N84" s="67"/>
      <c r="O84" s="50">
        <v>0.03</v>
      </c>
      <c r="P84" s="133">
        <f t="shared" si="23"/>
        <v>8.9999999999999993E-3</v>
      </c>
      <c r="Q84" s="21">
        <f t="shared" si="32"/>
        <v>0</v>
      </c>
      <c r="R84" s="116"/>
      <c r="S84" s="46"/>
      <c r="T84" s="46"/>
      <c r="U84" s="47"/>
      <c r="V84" s="133">
        <f t="shared" si="24"/>
        <v>0</v>
      </c>
      <c r="W84" s="21">
        <f t="shared" si="33"/>
        <v>0</v>
      </c>
      <c r="X84" s="52" t="s">
        <v>97</v>
      </c>
      <c r="Y84" s="52"/>
      <c r="Z84" s="50">
        <v>9.7979999999999998E-2</v>
      </c>
      <c r="AA84" s="133">
        <f t="shared" si="25"/>
        <v>2.9393999999999997E-2</v>
      </c>
      <c r="AB84" s="21">
        <f t="shared" si="34"/>
        <v>0</v>
      </c>
      <c r="AC84" s="49"/>
      <c r="AD84" s="67"/>
      <c r="AE84" s="50"/>
      <c r="AF84" s="133">
        <f t="shared" si="26"/>
        <v>0</v>
      </c>
      <c r="AG84" s="21">
        <f t="shared" si="35"/>
        <v>0</v>
      </c>
      <c r="AH84" s="116"/>
      <c r="AI84" s="99"/>
      <c r="AJ84" s="46"/>
      <c r="AK84" s="47"/>
      <c r="AL84" s="133">
        <f t="shared" si="27"/>
        <v>0</v>
      </c>
      <c r="AM84" s="21">
        <f t="shared" si="36"/>
        <v>0</v>
      </c>
      <c r="AN84" s="52" t="s">
        <v>97</v>
      </c>
      <c r="AO84" s="52"/>
      <c r="AP84" s="50">
        <v>0.02</v>
      </c>
      <c r="AQ84" s="133">
        <f t="shared" si="28"/>
        <v>6.0000000000000001E-3</v>
      </c>
      <c r="AR84" s="21">
        <f t="shared" si="37"/>
        <v>0</v>
      </c>
      <c r="AS84" s="49"/>
      <c r="AT84" s="67"/>
      <c r="AU84" s="50"/>
      <c r="AV84" s="133">
        <f t="shared" si="29"/>
        <v>0</v>
      </c>
      <c r="AW84" s="21">
        <f t="shared" si="38"/>
        <v>0</v>
      </c>
    </row>
    <row r="85" spans="2:49" x14ac:dyDescent="0.3">
      <c r="B85" s="116"/>
      <c r="C85" s="46"/>
      <c r="D85" s="46"/>
      <c r="E85" s="47"/>
      <c r="F85" s="133">
        <f t="shared" si="21"/>
        <v>0</v>
      </c>
      <c r="G85" s="21">
        <f t="shared" si="30"/>
        <v>0</v>
      </c>
      <c r="H85" s="52"/>
      <c r="I85" s="52"/>
      <c r="J85" s="50"/>
      <c r="K85" s="133">
        <f t="shared" si="22"/>
        <v>0</v>
      </c>
      <c r="L85" s="21">
        <f t="shared" si="31"/>
        <v>0</v>
      </c>
      <c r="M85" s="49"/>
      <c r="N85" s="67"/>
      <c r="O85" s="50"/>
      <c r="P85" s="133">
        <f t="shared" si="23"/>
        <v>0</v>
      </c>
      <c r="Q85" s="21">
        <f t="shared" si="32"/>
        <v>0</v>
      </c>
      <c r="R85" s="116"/>
      <c r="S85" s="46"/>
      <c r="T85" s="46"/>
      <c r="U85" s="47"/>
      <c r="V85" s="133">
        <f t="shared" si="24"/>
        <v>0</v>
      </c>
      <c r="W85" s="21">
        <f t="shared" si="33"/>
        <v>0</v>
      </c>
      <c r="X85" s="48"/>
      <c r="Y85" s="48"/>
      <c r="Z85" s="47"/>
      <c r="AA85" s="133">
        <f t="shared" si="25"/>
        <v>0</v>
      </c>
      <c r="AB85" s="21">
        <f t="shared" si="34"/>
        <v>0</v>
      </c>
      <c r="AC85" s="51" t="s">
        <v>90</v>
      </c>
      <c r="AD85" s="68"/>
      <c r="AE85" s="90">
        <v>8.7559999999999999E-2</v>
      </c>
      <c r="AF85" s="133">
        <f t="shared" si="26"/>
        <v>2.6268E-2</v>
      </c>
      <c r="AG85" s="21">
        <f t="shared" si="35"/>
        <v>0</v>
      </c>
      <c r="AH85" s="116"/>
      <c r="AI85" s="99"/>
      <c r="AJ85" s="46"/>
      <c r="AK85" s="47"/>
      <c r="AL85" s="133">
        <f t="shared" si="27"/>
        <v>0</v>
      </c>
      <c r="AM85" s="21">
        <f t="shared" si="36"/>
        <v>0</v>
      </c>
      <c r="AN85" s="48"/>
      <c r="AO85" s="48"/>
      <c r="AP85" s="47"/>
      <c r="AQ85" s="133">
        <f t="shared" si="28"/>
        <v>0</v>
      </c>
      <c r="AR85" s="21">
        <f t="shared" si="37"/>
        <v>0</v>
      </c>
      <c r="AS85" s="51" t="s">
        <v>90</v>
      </c>
      <c r="AT85" s="68"/>
      <c r="AU85" s="90">
        <v>6.3189999999999996E-2</v>
      </c>
      <c r="AV85" s="133">
        <f t="shared" si="29"/>
        <v>1.8956999999999998E-2</v>
      </c>
      <c r="AW85" s="21">
        <f t="shared" si="38"/>
        <v>0</v>
      </c>
    </row>
    <row r="86" spans="2:49" x14ac:dyDescent="0.3">
      <c r="B86" s="116"/>
      <c r="C86" s="38"/>
      <c r="D86" s="38"/>
      <c r="E86" s="39"/>
      <c r="F86" s="133">
        <f t="shared" si="21"/>
        <v>0</v>
      </c>
      <c r="G86" s="21">
        <f t="shared" si="30"/>
        <v>0</v>
      </c>
      <c r="H86" s="44"/>
      <c r="I86" s="44"/>
      <c r="J86" s="42"/>
      <c r="K86" s="133">
        <f t="shared" si="22"/>
        <v>0</v>
      </c>
      <c r="L86" s="21">
        <f t="shared" si="31"/>
        <v>0</v>
      </c>
      <c r="M86" s="41"/>
      <c r="N86" s="70"/>
      <c r="O86" s="42"/>
      <c r="P86" s="133">
        <f t="shared" si="23"/>
        <v>0</v>
      </c>
      <c r="Q86" s="21">
        <f t="shared" si="32"/>
        <v>0</v>
      </c>
      <c r="R86" s="116"/>
      <c r="S86" s="38"/>
      <c r="T86" s="38"/>
      <c r="U86" s="39"/>
      <c r="V86" s="133">
        <f t="shared" si="24"/>
        <v>0</v>
      </c>
      <c r="W86" s="21">
        <f t="shared" si="33"/>
        <v>0</v>
      </c>
      <c r="X86" s="44"/>
      <c r="Y86" s="44"/>
      <c r="Z86" s="42"/>
      <c r="AA86" s="133">
        <f t="shared" si="25"/>
        <v>0</v>
      </c>
      <c r="AB86" s="21">
        <f t="shared" si="34"/>
        <v>0</v>
      </c>
      <c r="AC86" s="41"/>
      <c r="AD86" s="70"/>
      <c r="AE86" s="39"/>
      <c r="AF86" s="133">
        <f t="shared" si="26"/>
        <v>0</v>
      </c>
      <c r="AG86" s="21">
        <f t="shared" si="35"/>
        <v>0</v>
      </c>
      <c r="AH86" s="116"/>
      <c r="AI86" s="100"/>
      <c r="AJ86" s="38"/>
      <c r="AK86" s="39"/>
      <c r="AL86" s="133">
        <f t="shared" si="27"/>
        <v>0</v>
      </c>
      <c r="AM86" s="21">
        <f t="shared" si="36"/>
        <v>0</v>
      </c>
      <c r="AN86" s="44"/>
      <c r="AO86" s="44"/>
      <c r="AP86" s="42"/>
      <c r="AQ86" s="133">
        <f t="shared" si="28"/>
        <v>0</v>
      </c>
      <c r="AR86" s="21">
        <f t="shared" si="37"/>
        <v>0</v>
      </c>
      <c r="AS86" s="41"/>
      <c r="AT86" s="70"/>
      <c r="AU86" s="42"/>
      <c r="AV86" s="133">
        <f t="shared" si="29"/>
        <v>0</v>
      </c>
      <c r="AW86" s="21">
        <f t="shared" si="38"/>
        <v>0</v>
      </c>
    </row>
    <row r="87" spans="2:49" x14ac:dyDescent="0.3">
      <c r="B87" s="116"/>
      <c r="C87" s="38"/>
      <c r="D87" s="38"/>
      <c r="E87" s="39"/>
      <c r="F87" s="133">
        <f t="shared" si="21"/>
        <v>0</v>
      </c>
      <c r="G87" s="21">
        <f t="shared" si="30"/>
        <v>0</v>
      </c>
      <c r="H87" s="44"/>
      <c r="I87" s="44"/>
      <c r="J87" s="42"/>
      <c r="K87" s="133">
        <f t="shared" si="22"/>
        <v>0</v>
      </c>
      <c r="L87" s="21">
        <f t="shared" si="31"/>
        <v>0</v>
      </c>
      <c r="M87" s="41" t="s">
        <v>15</v>
      </c>
      <c r="N87" s="70"/>
      <c r="O87" s="42">
        <v>0.02</v>
      </c>
      <c r="P87" s="133">
        <f t="shared" si="23"/>
        <v>6.0000000000000001E-3</v>
      </c>
      <c r="Q87" s="21">
        <f t="shared" si="32"/>
        <v>0</v>
      </c>
      <c r="R87" s="116"/>
      <c r="S87" s="38"/>
      <c r="T87" s="38"/>
      <c r="U87" s="39"/>
      <c r="V87" s="133">
        <f t="shared" si="24"/>
        <v>0</v>
      </c>
      <c r="W87" s="21">
        <f t="shared" si="33"/>
        <v>0</v>
      </c>
      <c r="X87" s="44" t="s">
        <v>16</v>
      </c>
      <c r="Y87" s="44"/>
      <c r="Z87" s="42">
        <v>0.01</v>
      </c>
      <c r="AA87" s="133">
        <f t="shared" si="25"/>
        <v>3.0000000000000001E-3</v>
      </c>
      <c r="AB87" s="21">
        <f t="shared" si="34"/>
        <v>0</v>
      </c>
      <c r="AC87" s="41" t="s">
        <v>16</v>
      </c>
      <c r="AD87" s="70"/>
      <c r="AE87" s="39">
        <v>8.9999999999999993E-3</v>
      </c>
      <c r="AF87" s="133">
        <f t="shared" si="26"/>
        <v>2.6999999999999997E-3</v>
      </c>
      <c r="AG87" s="21">
        <f t="shared" si="35"/>
        <v>0</v>
      </c>
      <c r="AH87" s="116"/>
      <c r="AI87" s="100"/>
      <c r="AJ87" s="38"/>
      <c r="AK87" s="39"/>
      <c r="AL87" s="133">
        <f t="shared" si="27"/>
        <v>0</v>
      </c>
      <c r="AM87" s="21">
        <f t="shared" si="36"/>
        <v>0</v>
      </c>
      <c r="AN87" s="44" t="s">
        <v>16</v>
      </c>
      <c r="AO87" s="44"/>
      <c r="AP87" s="42">
        <v>0.01</v>
      </c>
      <c r="AQ87" s="133">
        <f t="shared" si="28"/>
        <v>3.0000000000000001E-3</v>
      </c>
      <c r="AR87" s="21">
        <f t="shared" si="37"/>
        <v>0</v>
      </c>
      <c r="AS87" s="41" t="s">
        <v>16</v>
      </c>
      <c r="AT87" s="70"/>
      <c r="AU87" s="42">
        <v>1.7999999999999999E-2</v>
      </c>
      <c r="AV87" s="133">
        <f t="shared" si="29"/>
        <v>5.3999999999999994E-3</v>
      </c>
      <c r="AW87" s="21">
        <f t="shared" si="38"/>
        <v>0</v>
      </c>
    </row>
    <row r="88" spans="2:49" x14ac:dyDescent="0.3">
      <c r="B88" s="116"/>
      <c r="C88" s="38"/>
      <c r="D88" s="38"/>
      <c r="E88" s="39"/>
      <c r="F88" s="133">
        <f t="shared" si="21"/>
        <v>0</v>
      </c>
      <c r="G88" s="21">
        <f t="shared" si="30"/>
        <v>0</v>
      </c>
      <c r="H88" s="40"/>
      <c r="I88" s="40"/>
      <c r="J88" s="39"/>
      <c r="K88" s="133">
        <f t="shared" si="22"/>
        <v>0</v>
      </c>
      <c r="L88" s="21">
        <f t="shared" si="31"/>
        <v>0</v>
      </c>
      <c r="M88" s="40"/>
      <c r="N88" s="69"/>
      <c r="O88" s="39"/>
      <c r="P88" s="133">
        <f t="shared" si="23"/>
        <v>0</v>
      </c>
      <c r="Q88" s="21">
        <f t="shared" si="32"/>
        <v>0</v>
      </c>
      <c r="R88" s="116"/>
      <c r="S88" s="38"/>
      <c r="T88" s="38"/>
      <c r="U88" s="39"/>
      <c r="V88" s="133">
        <f t="shared" si="24"/>
        <v>0</v>
      </c>
      <c r="W88" s="21">
        <f t="shared" si="33"/>
        <v>0</v>
      </c>
      <c r="X88" s="40"/>
      <c r="Y88" s="40"/>
      <c r="Z88" s="39"/>
      <c r="AA88" s="133">
        <f t="shared" si="25"/>
        <v>0</v>
      </c>
      <c r="AB88" s="21">
        <f t="shared" si="34"/>
        <v>0</v>
      </c>
      <c r="AC88" s="43" t="s">
        <v>98</v>
      </c>
      <c r="AD88" s="76"/>
      <c r="AE88" s="39">
        <v>1E-3</v>
      </c>
      <c r="AF88" s="133">
        <f t="shared" si="26"/>
        <v>2.9999999999999997E-4</v>
      </c>
      <c r="AG88" s="21">
        <f t="shared" si="35"/>
        <v>0</v>
      </c>
      <c r="AH88" s="116"/>
      <c r="AI88" s="100"/>
      <c r="AJ88" s="38"/>
      <c r="AK88" s="39"/>
      <c r="AL88" s="133">
        <f t="shared" si="27"/>
        <v>0</v>
      </c>
      <c r="AM88" s="21">
        <f t="shared" si="36"/>
        <v>0</v>
      </c>
      <c r="AN88" s="40"/>
      <c r="AO88" s="40"/>
      <c r="AP88" s="39"/>
      <c r="AQ88" s="133">
        <f t="shared" si="28"/>
        <v>0</v>
      </c>
      <c r="AR88" s="21">
        <f t="shared" si="37"/>
        <v>0</v>
      </c>
      <c r="AS88" s="43" t="s">
        <v>98</v>
      </c>
      <c r="AT88" s="76"/>
      <c r="AU88" s="91">
        <v>2E-3</v>
      </c>
      <c r="AV88" s="133">
        <f t="shared" si="29"/>
        <v>5.9999999999999995E-4</v>
      </c>
      <c r="AW88" s="21">
        <f t="shared" si="38"/>
        <v>0</v>
      </c>
    </row>
    <row r="89" spans="2:49" x14ac:dyDescent="0.3">
      <c r="B89" s="116"/>
      <c r="C89" s="21"/>
      <c r="D89" s="21"/>
      <c r="E89" s="22"/>
      <c r="F89" s="133">
        <f t="shared" si="21"/>
        <v>0</v>
      </c>
      <c r="G89" s="21">
        <f t="shared" si="30"/>
        <v>0</v>
      </c>
      <c r="H89" s="26" t="s">
        <v>23</v>
      </c>
      <c r="I89" s="26"/>
      <c r="J89" s="25">
        <v>0.01</v>
      </c>
      <c r="K89" s="133">
        <f t="shared" si="22"/>
        <v>3.0000000000000001E-3</v>
      </c>
      <c r="L89" s="21">
        <f t="shared" si="31"/>
        <v>0</v>
      </c>
      <c r="M89" s="26" t="s">
        <v>23</v>
      </c>
      <c r="N89" s="72"/>
      <c r="O89" s="25">
        <v>0.01</v>
      </c>
      <c r="P89" s="133">
        <f t="shared" si="23"/>
        <v>3.0000000000000001E-3</v>
      </c>
      <c r="Q89" s="21">
        <f t="shared" si="32"/>
        <v>0</v>
      </c>
      <c r="R89" s="116"/>
      <c r="S89" s="21"/>
      <c r="T89" s="21"/>
      <c r="U89" s="22"/>
      <c r="V89" s="133">
        <f t="shared" si="24"/>
        <v>0</v>
      </c>
      <c r="W89" s="21">
        <f t="shared" si="33"/>
        <v>0</v>
      </c>
      <c r="X89" s="23" t="s">
        <v>99</v>
      </c>
      <c r="Y89" s="23"/>
      <c r="Z89" s="22">
        <v>0.02</v>
      </c>
      <c r="AA89" s="133">
        <f t="shared" si="25"/>
        <v>6.0000000000000001E-3</v>
      </c>
      <c r="AB89" s="21">
        <f t="shared" si="34"/>
        <v>0</v>
      </c>
      <c r="AC89" s="23" t="s">
        <v>99</v>
      </c>
      <c r="AD89" s="64"/>
      <c r="AE89" s="22">
        <v>0.01</v>
      </c>
      <c r="AF89" s="133">
        <f t="shared" si="26"/>
        <v>3.0000000000000001E-3</v>
      </c>
      <c r="AG89" s="21">
        <f t="shared" si="35"/>
        <v>0</v>
      </c>
      <c r="AH89" s="116"/>
      <c r="AI89" s="97"/>
      <c r="AJ89" s="21"/>
      <c r="AK89" s="22"/>
      <c r="AL89" s="133">
        <f t="shared" si="27"/>
        <v>0</v>
      </c>
      <c r="AM89" s="21">
        <f t="shared" si="36"/>
        <v>0</v>
      </c>
      <c r="AN89" s="23"/>
      <c r="AO89" s="23"/>
      <c r="AP89" s="22"/>
      <c r="AQ89" s="133">
        <f t="shared" si="28"/>
        <v>0</v>
      </c>
      <c r="AR89" s="21">
        <f t="shared" si="37"/>
        <v>0</v>
      </c>
      <c r="AS89" s="23"/>
      <c r="AT89" s="64"/>
      <c r="AU89" s="22"/>
      <c r="AV89" s="133">
        <f t="shared" si="29"/>
        <v>0</v>
      </c>
      <c r="AW89" s="21">
        <f t="shared" si="38"/>
        <v>0</v>
      </c>
    </row>
    <row r="90" spans="2:49" x14ac:dyDescent="0.3">
      <c r="B90" s="116"/>
      <c r="C90" s="31" t="s">
        <v>50</v>
      </c>
      <c r="D90" s="31"/>
      <c r="E90" s="32">
        <v>0.1</v>
      </c>
      <c r="F90" s="133">
        <f t="shared" si="21"/>
        <v>0.03</v>
      </c>
      <c r="G90" s="21">
        <f t="shared" si="30"/>
        <v>0</v>
      </c>
      <c r="H90" s="33" t="s">
        <v>50</v>
      </c>
      <c r="I90" s="33"/>
      <c r="J90" s="32">
        <v>0.1</v>
      </c>
      <c r="K90" s="133">
        <f t="shared" si="22"/>
        <v>0.03</v>
      </c>
      <c r="L90" s="21">
        <f t="shared" si="31"/>
        <v>0</v>
      </c>
      <c r="M90" s="33" t="s">
        <v>50</v>
      </c>
      <c r="N90" s="65"/>
      <c r="O90" s="32">
        <v>0.1</v>
      </c>
      <c r="P90" s="133">
        <f t="shared" si="23"/>
        <v>0.03</v>
      </c>
      <c r="Q90" s="21">
        <f t="shared" si="32"/>
        <v>0</v>
      </c>
      <c r="R90" s="116"/>
      <c r="S90" s="31" t="s">
        <v>50</v>
      </c>
      <c r="T90" s="31"/>
      <c r="U90" s="32">
        <v>0.09</v>
      </c>
      <c r="V90" s="133">
        <f t="shared" si="24"/>
        <v>2.7E-2</v>
      </c>
      <c r="W90" s="21">
        <f t="shared" si="33"/>
        <v>0</v>
      </c>
      <c r="X90" s="33"/>
      <c r="Y90" s="33"/>
      <c r="Z90" s="32"/>
      <c r="AA90" s="133">
        <f t="shared" si="25"/>
        <v>0</v>
      </c>
      <c r="AB90" s="21">
        <f t="shared" si="34"/>
        <v>0</v>
      </c>
      <c r="AC90" s="33"/>
      <c r="AD90" s="65"/>
      <c r="AE90" s="32"/>
      <c r="AF90" s="133">
        <f t="shared" si="26"/>
        <v>0</v>
      </c>
      <c r="AG90" s="21">
        <f t="shared" si="35"/>
        <v>0</v>
      </c>
      <c r="AH90" s="116"/>
      <c r="AI90" s="98" t="s">
        <v>50</v>
      </c>
      <c r="AJ90" s="31"/>
      <c r="AK90" s="32">
        <v>0.09</v>
      </c>
      <c r="AL90" s="133">
        <f t="shared" si="27"/>
        <v>2.7E-2</v>
      </c>
      <c r="AM90" s="21">
        <f t="shared" si="36"/>
        <v>0</v>
      </c>
      <c r="AN90" s="33"/>
      <c r="AO90" s="33"/>
      <c r="AP90" s="32"/>
      <c r="AQ90" s="133">
        <f t="shared" si="28"/>
        <v>0</v>
      </c>
      <c r="AR90" s="21">
        <f t="shared" si="37"/>
        <v>0</v>
      </c>
      <c r="AS90" s="33"/>
      <c r="AT90" s="65"/>
      <c r="AU90" s="32"/>
      <c r="AV90" s="133">
        <f t="shared" si="29"/>
        <v>0</v>
      </c>
      <c r="AW90" s="21">
        <f t="shared" si="38"/>
        <v>0</v>
      </c>
    </row>
    <row r="91" spans="2:49" x14ac:dyDescent="0.3">
      <c r="B91" s="116"/>
      <c r="C91" s="31" t="s">
        <v>51</v>
      </c>
      <c r="D91" s="31"/>
      <c r="E91" s="32">
        <v>0.01</v>
      </c>
      <c r="F91" s="133">
        <f t="shared" si="21"/>
        <v>3.0000000000000001E-3</v>
      </c>
      <c r="G91" s="21">
        <f t="shared" si="30"/>
        <v>0</v>
      </c>
      <c r="H91" s="33" t="s">
        <v>51</v>
      </c>
      <c r="I91" s="33"/>
      <c r="J91" s="32">
        <v>0.06</v>
      </c>
      <c r="K91" s="133">
        <f t="shared" si="22"/>
        <v>1.7999999999999999E-2</v>
      </c>
      <c r="L91" s="21">
        <f t="shared" si="31"/>
        <v>0</v>
      </c>
      <c r="M91" s="33" t="s">
        <v>51</v>
      </c>
      <c r="N91" s="65"/>
      <c r="O91" s="32">
        <v>0.1</v>
      </c>
      <c r="P91" s="133">
        <f t="shared" si="23"/>
        <v>0.03</v>
      </c>
      <c r="Q91" s="21">
        <f t="shared" si="32"/>
        <v>0</v>
      </c>
      <c r="R91" s="116"/>
      <c r="S91" s="31" t="s">
        <v>51</v>
      </c>
      <c r="T91" s="31"/>
      <c r="U91" s="32">
        <v>0.02</v>
      </c>
      <c r="V91" s="133">
        <f t="shared" si="24"/>
        <v>6.0000000000000001E-3</v>
      </c>
      <c r="W91" s="21">
        <f t="shared" si="33"/>
        <v>0</v>
      </c>
      <c r="X91" s="33" t="s">
        <v>51</v>
      </c>
      <c r="Y91" s="33"/>
      <c r="Z91" s="32">
        <v>0.1</v>
      </c>
      <c r="AA91" s="133">
        <f t="shared" si="25"/>
        <v>0.03</v>
      </c>
      <c r="AB91" s="21">
        <f t="shared" si="34"/>
        <v>0</v>
      </c>
      <c r="AC91" s="33" t="s">
        <v>51</v>
      </c>
      <c r="AD91" s="65"/>
      <c r="AE91" s="32">
        <v>0.12</v>
      </c>
      <c r="AF91" s="133">
        <f t="shared" si="26"/>
        <v>3.5999999999999997E-2</v>
      </c>
      <c r="AG91" s="21">
        <f t="shared" si="35"/>
        <v>0</v>
      </c>
      <c r="AH91" s="116"/>
      <c r="AI91" s="98" t="s">
        <v>73</v>
      </c>
      <c r="AJ91" s="31"/>
      <c r="AK91" s="32">
        <v>0.02</v>
      </c>
      <c r="AL91" s="133">
        <f t="shared" si="27"/>
        <v>6.0000000000000001E-3</v>
      </c>
      <c r="AM91" s="21">
        <f t="shared" si="36"/>
        <v>0</v>
      </c>
      <c r="AN91" s="33" t="s">
        <v>73</v>
      </c>
      <c r="AO91" s="33"/>
      <c r="AP91" s="32">
        <v>6.6239999999999993E-2</v>
      </c>
      <c r="AQ91" s="133">
        <f t="shared" si="28"/>
        <v>1.9871999999999997E-2</v>
      </c>
      <c r="AR91" s="21">
        <f t="shared" si="37"/>
        <v>0</v>
      </c>
      <c r="AS91" s="33"/>
      <c r="AT91" s="65"/>
      <c r="AU91" s="32"/>
      <c r="AV91" s="133">
        <f t="shared" si="29"/>
        <v>0</v>
      </c>
      <c r="AW91" s="21">
        <f t="shared" si="38"/>
        <v>0</v>
      </c>
    </row>
    <row r="92" spans="2:49" x14ac:dyDescent="0.3">
      <c r="B92" s="116"/>
      <c r="C92" s="46" t="s">
        <v>24</v>
      </c>
      <c r="D92" s="46"/>
      <c r="E92" s="47">
        <v>0.02</v>
      </c>
      <c r="F92" s="133">
        <f t="shared" si="21"/>
        <v>6.0000000000000001E-3</v>
      </c>
      <c r="G92" s="21">
        <f t="shared" si="30"/>
        <v>0</v>
      </c>
      <c r="H92" s="48" t="s">
        <v>24</v>
      </c>
      <c r="I92" s="48"/>
      <c r="J92" s="47">
        <v>7.0000000000000007E-2</v>
      </c>
      <c r="K92" s="133">
        <f t="shared" si="22"/>
        <v>2.1000000000000001E-2</v>
      </c>
      <c r="L92" s="21">
        <f t="shared" si="31"/>
        <v>0</v>
      </c>
      <c r="M92" s="48" t="s">
        <v>24</v>
      </c>
      <c r="N92" s="66"/>
      <c r="O92" s="47">
        <v>0.1</v>
      </c>
      <c r="P92" s="133">
        <f t="shared" si="23"/>
        <v>0.03</v>
      </c>
      <c r="Q92" s="21">
        <f t="shared" si="32"/>
        <v>0</v>
      </c>
      <c r="R92" s="116"/>
      <c r="S92" s="46" t="s">
        <v>24</v>
      </c>
      <c r="T92" s="46"/>
      <c r="U92" s="47">
        <v>0.03</v>
      </c>
      <c r="V92" s="133">
        <f t="shared" si="24"/>
        <v>8.9999999999999993E-3</v>
      </c>
      <c r="W92" s="21">
        <f t="shared" si="33"/>
        <v>0</v>
      </c>
      <c r="X92" s="48"/>
      <c r="Y92" s="48"/>
      <c r="Z92" s="47"/>
      <c r="AA92" s="133">
        <f t="shared" si="25"/>
        <v>0</v>
      </c>
      <c r="AB92" s="21">
        <f t="shared" si="34"/>
        <v>0</v>
      </c>
      <c r="AC92" s="48"/>
      <c r="AD92" s="66"/>
      <c r="AE92" s="47"/>
      <c r="AF92" s="133">
        <f t="shared" si="26"/>
        <v>0</v>
      </c>
      <c r="AG92" s="21">
        <f t="shared" si="35"/>
        <v>0</v>
      </c>
      <c r="AH92" s="116"/>
      <c r="AI92" s="99" t="s">
        <v>24</v>
      </c>
      <c r="AJ92" s="46"/>
      <c r="AK92" s="47">
        <v>0.03</v>
      </c>
      <c r="AL92" s="133">
        <f t="shared" si="27"/>
        <v>8.9999999999999993E-3</v>
      </c>
      <c r="AM92" s="21">
        <f t="shared" si="36"/>
        <v>0</v>
      </c>
      <c r="AN92" s="48"/>
      <c r="AO92" s="48"/>
      <c r="AP92" s="47"/>
      <c r="AQ92" s="133">
        <f t="shared" si="28"/>
        <v>0</v>
      </c>
      <c r="AR92" s="21">
        <f t="shared" si="37"/>
        <v>0</v>
      </c>
      <c r="AS92" s="48"/>
      <c r="AT92" s="66"/>
      <c r="AU92" s="47"/>
      <c r="AV92" s="133">
        <f t="shared" si="29"/>
        <v>0</v>
      </c>
      <c r="AW92" s="21">
        <f t="shared" si="38"/>
        <v>0</v>
      </c>
    </row>
    <row r="93" spans="2:49" x14ac:dyDescent="0.3">
      <c r="B93" s="116"/>
      <c r="C93" s="46"/>
      <c r="D93" s="46"/>
      <c r="E93" s="47"/>
      <c r="F93" s="133">
        <f t="shared" si="21"/>
        <v>0</v>
      </c>
      <c r="G93" s="21">
        <f t="shared" si="30"/>
        <v>0</v>
      </c>
      <c r="H93" s="48"/>
      <c r="I93" s="48"/>
      <c r="J93" s="47"/>
      <c r="K93" s="133">
        <f t="shared" si="22"/>
        <v>0</v>
      </c>
      <c r="L93" s="21">
        <f t="shared" si="31"/>
        <v>0</v>
      </c>
      <c r="M93" s="48"/>
      <c r="N93" s="66"/>
      <c r="O93" s="47"/>
      <c r="P93" s="133">
        <f t="shared" si="23"/>
        <v>0</v>
      </c>
      <c r="Q93" s="21">
        <f t="shared" si="32"/>
        <v>0</v>
      </c>
      <c r="R93" s="116"/>
      <c r="S93" s="46" t="s">
        <v>54</v>
      </c>
      <c r="T93" s="46"/>
      <c r="U93" s="47">
        <v>0.01</v>
      </c>
      <c r="V93" s="133">
        <f t="shared" si="24"/>
        <v>3.0000000000000001E-3</v>
      </c>
      <c r="W93" s="21">
        <f t="shared" si="33"/>
        <v>0</v>
      </c>
      <c r="X93" s="48" t="s">
        <v>54</v>
      </c>
      <c r="Y93" s="48"/>
      <c r="Z93" s="47">
        <v>0.1</v>
      </c>
      <c r="AA93" s="133">
        <f t="shared" si="25"/>
        <v>0.03</v>
      </c>
      <c r="AB93" s="21">
        <f t="shared" si="34"/>
        <v>0</v>
      </c>
      <c r="AC93" s="48" t="s">
        <v>54</v>
      </c>
      <c r="AD93" s="66"/>
      <c r="AE93" s="47">
        <v>0.1</v>
      </c>
      <c r="AF93" s="133">
        <f t="shared" si="26"/>
        <v>0.03</v>
      </c>
      <c r="AG93" s="21">
        <f t="shared" si="35"/>
        <v>0</v>
      </c>
      <c r="AH93" s="116"/>
      <c r="AI93" s="99" t="s">
        <v>77</v>
      </c>
      <c r="AJ93" s="46"/>
      <c r="AK93" s="47">
        <v>0.01</v>
      </c>
      <c r="AL93" s="133">
        <f t="shared" si="27"/>
        <v>3.0000000000000001E-3</v>
      </c>
      <c r="AM93" s="21">
        <f t="shared" si="36"/>
        <v>0</v>
      </c>
      <c r="AN93" s="48" t="s">
        <v>77</v>
      </c>
      <c r="AO93" s="48"/>
      <c r="AP93" s="47">
        <v>0.1</v>
      </c>
      <c r="AQ93" s="133">
        <f t="shared" si="28"/>
        <v>0.03</v>
      </c>
      <c r="AR93" s="21">
        <f t="shared" si="37"/>
        <v>0</v>
      </c>
      <c r="AS93" s="48" t="s">
        <v>77</v>
      </c>
      <c r="AT93" s="66"/>
      <c r="AU93" s="47">
        <v>0.12016</v>
      </c>
      <c r="AV93" s="133">
        <f t="shared" si="29"/>
        <v>3.6047999999999997E-2</v>
      </c>
      <c r="AW93" s="21">
        <f t="shared" si="38"/>
        <v>0</v>
      </c>
    </row>
    <row r="94" spans="2:49" x14ac:dyDescent="0.3">
      <c r="B94" s="116"/>
      <c r="C94" s="38" t="s">
        <v>17</v>
      </c>
      <c r="D94" s="38"/>
      <c r="E94" s="39">
        <v>0.13999</v>
      </c>
      <c r="F94" s="133">
        <f t="shared" si="21"/>
        <v>4.1997E-2</v>
      </c>
      <c r="G94" s="21">
        <f t="shared" si="30"/>
        <v>0</v>
      </c>
      <c r="H94" s="40" t="s">
        <v>17</v>
      </c>
      <c r="I94" s="40"/>
      <c r="J94" s="39">
        <v>9.8930000000000004E-2</v>
      </c>
      <c r="K94" s="133">
        <f t="shared" si="22"/>
        <v>2.9679000000000001E-2</v>
      </c>
      <c r="L94" s="21">
        <f t="shared" si="31"/>
        <v>0</v>
      </c>
      <c r="M94" s="40" t="s">
        <v>17</v>
      </c>
      <c r="N94" s="69"/>
      <c r="O94" s="39">
        <v>6.2799999999999995E-2</v>
      </c>
      <c r="P94" s="133">
        <f t="shared" si="23"/>
        <v>1.8839999999999999E-2</v>
      </c>
      <c r="Q94" s="21">
        <f t="shared" si="32"/>
        <v>0</v>
      </c>
      <c r="R94" s="116"/>
      <c r="S94" s="38" t="s">
        <v>17</v>
      </c>
      <c r="T94" s="38"/>
      <c r="U94" s="39">
        <v>9.9979999999999999E-2</v>
      </c>
      <c r="V94" s="133">
        <f t="shared" si="24"/>
        <v>2.9994E-2</v>
      </c>
      <c r="W94" s="21">
        <f t="shared" si="33"/>
        <v>0</v>
      </c>
      <c r="X94" s="40"/>
      <c r="Y94" s="40"/>
      <c r="Z94" s="39"/>
      <c r="AA94" s="133">
        <f t="shared" si="25"/>
        <v>0</v>
      </c>
      <c r="AB94" s="21">
        <f t="shared" si="34"/>
        <v>0</v>
      </c>
      <c r="AC94" s="40"/>
      <c r="AD94" s="69"/>
      <c r="AE94" s="39"/>
      <c r="AF94" s="133">
        <f t="shared" si="26"/>
        <v>0</v>
      </c>
      <c r="AG94" s="21">
        <f t="shared" si="35"/>
        <v>0</v>
      </c>
      <c r="AH94" s="116"/>
      <c r="AI94" s="100" t="s">
        <v>17</v>
      </c>
      <c r="AJ94" s="38"/>
      <c r="AK94" s="39">
        <v>3.9960000000000002E-2</v>
      </c>
      <c r="AL94" s="133">
        <f t="shared" si="27"/>
        <v>1.1988E-2</v>
      </c>
      <c r="AM94" s="21">
        <f t="shared" si="36"/>
        <v>0</v>
      </c>
      <c r="AN94" s="40"/>
      <c r="AO94" s="40"/>
      <c r="AP94" s="39"/>
      <c r="AQ94" s="133">
        <f t="shared" si="28"/>
        <v>0</v>
      </c>
      <c r="AR94" s="21">
        <f t="shared" si="37"/>
        <v>0</v>
      </c>
      <c r="AS94" s="40"/>
      <c r="AT94" s="69"/>
      <c r="AU94" s="39"/>
      <c r="AV94" s="133">
        <f t="shared" si="29"/>
        <v>0</v>
      </c>
      <c r="AW94" s="21">
        <f t="shared" si="38"/>
        <v>0</v>
      </c>
    </row>
    <row r="95" spans="2:49" x14ac:dyDescent="0.3">
      <c r="B95" s="116"/>
      <c r="C95" s="21"/>
      <c r="D95" s="21"/>
      <c r="E95" s="22"/>
      <c r="F95" s="133">
        <f t="shared" si="21"/>
        <v>0</v>
      </c>
      <c r="G95" s="21">
        <f t="shared" si="30"/>
        <v>0</v>
      </c>
      <c r="H95" s="24" t="s">
        <v>55</v>
      </c>
      <c r="I95" s="24">
        <v>1</v>
      </c>
      <c r="J95" s="25">
        <v>5.0000000000000001E-4</v>
      </c>
      <c r="K95" s="133">
        <f t="shared" si="22"/>
        <v>1.4999999999999999E-4</v>
      </c>
      <c r="L95" s="21">
        <f t="shared" si="31"/>
        <v>1.4999999999999999E-4</v>
      </c>
      <c r="M95" s="24" t="s">
        <v>55</v>
      </c>
      <c r="N95" s="77">
        <v>1</v>
      </c>
      <c r="O95" s="25">
        <v>4.0000000000000001E-3</v>
      </c>
      <c r="P95" s="133">
        <f t="shared" si="23"/>
        <v>1.1999999999999999E-3</v>
      </c>
      <c r="Q95" s="21">
        <f t="shared" si="32"/>
        <v>1.1999999999999999E-3</v>
      </c>
      <c r="R95" s="116"/>
      <c r="S95" s="21"/>
      <c r="T95" s="21"/>
      <c r="U95" s="22"/>
      <c r="V95" s="133">
        <f t="shared" si="24"/>
        <v>0</v>
      </c>
      <c r="W95" s="21">
        <f t="shared" si="33"/>
        <v>0</v>
      </c>
      <c r="X95" s="24" t="s">
        <v>55</v>
      </c>
      <c r="Y95" s="24">
        <v>1</v>
      </c>
      <c r="Z95" s="25">
        <v>1E-3</v>
      </c>
      <c r="AA95" s="133">
        <f t="shared" si="25"/>
        <v>2.9999999999999997E-4</v>
      </c>
      <c r="AB95" s="21">
        <f t="shared" si="34"/>
        <v>2.9999999999999997E-4</v>
      </c>
      <c r="AC95" s="24" t="s">
        <v>55</v>
      </c>
      <c r="AD95" s="77">
        <v>1</v>
      </c>
      <c r="AE95" s="25">
        <v>8.9999999999999993E-3</v>
      </c>
      <c r="AF95" s="133">
        <f t="shared" si="26"/>
        <v>2.6999999999999997E-3</v>
      </c>
      <c r="AG95" s="21">
        <f t="shared" si="35"/>
        <v>2.6999999999999997E-3</v>
      </c>
      <c r="AH95" s="116"/>
      <c r="AI95" s="97"/>
      <c r="AJ95" s="21"/>
      <c r="AK95" s="22"/>
      <c r="AL95" s="133">
        <f t="shared" si="27"/>
        <v>0</v>
      </c>
      <c r="AM95" s="21">
        <f t="shared" si="36"/>
        <v>0</v>
      </c>
      <c r="AN95" s="24" t="s">
        <v>55</v>
      </c>
      <c r="AO95" s="24">
        <v>1</v>
      </c>
      <c r="AP95" s="25">
        <v>2E-3</v>
      </c>
      <c r="AQ95" s="133">
        <f t="shared" si="28"/>
        <v>5.9999999999999995E-4</v>
      </c>
      <c r="AR95" s="21">
        <f t="shared" si="37"/>
        <v>5.9999999999999995E-4</v>
      </c>
      <c r="AS95" s="24" t="s">
        <v>55</v>
      </c>
      <c r="AT95" s="77">
        <v>1</v>
      </c>
      <c r="AU95" s="25">
        <v>0.01</v>
      </c>
      <c r="AV95" s="133">
        <f t="shared" si="29"/>
        <v>3.0000000000000001E-3</v>
      </c>
      <c r="AW95" s="21">
        <f t="shared" si="38"/>
        <v>3.0000000000000001E-3</v>
      </c>
    </row>
    <row r="96" spans="2:49" x14ac:dyDescent="0.3">
      <c r="B96" s="116"/>
      <c r="C96" s="21"/>
      <c r="D96" s="21"/>
      <c r="E96" s="22"/>
      <c r="F96" s="133">
        <f t="shared" si="21"/>
        <v>0</v>
      </c>
      <c r="G96" s="21">
        <f t="shared" si="30"/>
        <v>0</v>
      </c>
      <c r="H96" s="24" t="s">
        <v>121</v>
      </c>
      <c r="I96" s="24">
        <v>2</v>
      </c>
      <c r="J96" s="25">
        <v>1E-4</v>
      </c>
      <c r="K96" s="133">
        <f t="shared" si="22"/>
        <v>3.0000000000000001E-5</v>
      </c>
      <c r="L96" s="21">
        <f t="shared" si="31"/>
        <v>6.0000000000000002E-5</v>
      </c>
      <c r="M96" s="24" t="s">
        <v>121</v>
      </c>
      <c r="N96" s="24">
        <v>2</v>
      </c>
      <c r="O96" s="25">
        <v>2.0000000000000001E-4</v>
      </c>
      <c r="P96" s="133">
        <f t="shared" si="23"/>
        <v>6.0000000000000002E-5</v>
      </c>
      <c r="Q96" s="21">
        <f t="shared" si="32"/>
        <v>1.2E-4</v>
      </c>
      <c r="R96" s="116"/>
      <c r="S96" s="21"/>
      <c r="T96" s="21"/>
      <c r="U96" s="22"/>
      <c r="V96" s="133">
        <f t="shared" si="24"/>
        <v>0</v>
      </c>
      <c r="W96" s="21">
        <f t="shared" si="33"/>
        <v>0</v>
      </c>
      <c r="X96" s="24" t="s">
        <v>121</v>
      </c>
      <c r="Y96" s="24">
        <v>2</v>
      </c>
      <c r="Z96" s="25">
        <v>2.0000000000000001E-4</v>
      </c>
      <c r="AA96" s="133">
        <f t="shared" si="25"/>
        <v>6.0000000000000002E-5</v>
      </c>
      <c r="AB96" s="21">
        <f t="shared" si="34"/>
        <v>1.2E-4</v>
      </c>
      <c r="AC96" s="24" t="s">
        <v>121</v>
      </c>
      <c r="AD96" s="24">
        <v>2</v>
      </c>
      <c r="AE96" s="25">
        <v>4.0000000000000002E-4</v>
      </c>
      <c r="AF96" s="133">
        <f t="shared" si="26"/>
        <v>1.2E-4</v>
      </c>
      <c r="AG96" s="21">
        <f t="shared" si="35"/>
        <v>2.4000000000000001E-4</v>
      </c>
      <c r="AH96" s="116"/>
      <c r="AI96" s="97"/>
      <c r="AJ96" s="21"/>
      <c r="AK96" s="22"/>
      <c r="AL96" s="133">
        <f t="shared" si="27"/>
        <v>0</v>
      </c>
      <c r="AM96" s="21">
        <f t="shared" si="36"/>
        <v>0</v>
      </c>
      <c r="AN96" s="24" t="s">
        <v>121</v>
      </c>
      <c r="AO96" s="24">
        <v>2</v>
      </c>
      <c r="AP96" s="25">
        <v>4.0000000000000002E-4</v>
      </c>
      <c r="AQ96" s="133">
        <f t="shared" si="28"/>
        <v>1.2E-4</v>
      </c>
      <c r="AR96" s="21">
        <f t="shared" si="37"/>
        <v>2.4000000000000001E-4</v>
      </c>
      <c r="AS96" s="24" t="s">
        <v>121</v>
      </c>
      <c r="AT96" s="24">
        <v>2</v>
      </c>
      <c r="AU96" s="25">
        <v>1E-3</v>
      </c>
      <c r="AV96" s="133">
        <f t="shared" si="29"/>
        <v>2.9999999999999997E-4</v>
      </c>
      <c r="AW96" s="21">
        <f t="shared" si="38"/>
        <v>5.9999999999999995E-4</v>
      </c>
    </row>
    <row r="97" spans="2:49" x14ac:dyDescent="0.3">
      <c r="B97" s="116"/>
      <c r="C97" s="31"/>
      <c r="D97" s="31"/>
      <c r="E97" s="32"/>
      <c r="F97" s="133">
        <f t="shared" si="21"/>
        <v>0</v>
      </c>
      <c r="G97" s="21">
        <f t="shared" si="30"/>
        <v>0</v>
      </c>
      <c r="H97" s="33"/>
      <c r="I97" s="33"/>
      <c r="J97" s="32"/>
      <c r="K97" s="133">
        <f t="shared" si="22"/>
        <v>0</v>
      </c>
      <c r="L97" s="21">
        <f t="shared" si="31"/>
        <v>0</v>
      </c>
      <c r="M97" s="33"/>
      <c r="N97" s="65"/>
      <c r="O97" s="32"/>
      <c r="P97" s="133">
        <f t="shared" si="23"/>
        <v>0</v>
      </c>
      <c r="Q97" s="21">
        <f t="shared" si="32"/>
        <v>0</v>
      </c>
      <c r="R97" s="116"/>
      <c r="S97" s="31"/>
      <c r="T97" s="31"/>
      <c r="U97" s="32"/>
      <c r="V97" s="133">
        <f t="shared" si="24"/>
        <v>0</v>
      </c>
      <c r="W97" s="21">
        <f t="shared" si="33"/>
        <v>0</v>
      </c>
      <c r="X97" s="33"/>
      <c r="Y97" s="33"/>
      <c r="Z97" s="32"/>
      <c r="AA97" s="133">
        <f t="shared" si="25"/>
        <v>0</v>
      </c>
      <c r="AB97" s="21">
        <f t="shared" si="34"/>
        <v>0</v>
      </c>
      <c r="AC97" s="33"/>
      <c r="AD97" s="65"/>
      <c r="AE97" s="32"/>
      <c r="AF97" s="133">
        <f t="shared" si="26"/>
        <v>0</v>
      </c>
      <c r="AG97" s="21">
        <f t="shared" si="35"/>
        <v>0</v>
      </c>
      <c r="AH97" s="116"/>
      <c r="AI97" s="98"/>
      <c r="AJ97" s="31"/>
      <c r="AK97" s="32"/>
      <c r="AL97" s="133">
        <f t="shared" si="27"/>
        <v>0</v>
      </c>
      <c r="AM97" s="21">
        <f t="shared" si="36"/>
        <v>0</v>
      </c>
      <c r="AN97" s="37" t="s">
        <v>71</v>
      </c>
      <c r="AO97" s="37"/>
      <c r="AP97" s="35">
        <v>0.03</v>
      </c>
      <c r="AQ97" s="133">
        <f t="shared" si="28"/>
        <v>8.9999999999999993E-3</v>
      </c>
      <c r="AR97" s="21">
        <f t="shared" si="37"/>
        <v>0</v>
      </c>
      <c r="AS97" s="34" t="s">
        <v>91</v>
      </c>
      <c r="AT97" s="74"/>
      <c r="AU97" s="35">
        <v>0.01</v>
      </c>
      <c r="AV97" s="133">
        <f t="shared" si="29"/>
        <v>3.0000000000000001E-3</v>
      </c>
      <c r="AW97" s="21">
        <f t="shared" si="38"/>
        <v>0</v>
      </c>
    </row>
    <row r="98" spans="2:49" x14ac:dyDescent="0.3">
      <c r="B98" s="116"/>
      <c r="C98" s="31"/>
      <c r="D98" s="31"/>
      <c r="E98" s="32"/>
      <c r="F98" s="133">
        <f t="shared" si="21"/>
        <v>0</v>
      </c>
      <c r="G98" s="21">
        <f t="shared" si="30"/>
        <v>0</v>
      </c>
      <c r="H98" s="33"/>
      <c r="I98" s="33"/>
      <c r="J98" s="32"/>
      <c r="K98" s="133">
        <f t="shared" si="22"/>
        <v>0</v>
      </c>
      <c r="L98" s="21">
        <f t="shared" si="31"/>
        <v>0</v>
      </c>
      <c r="M98" s="33"/>
      <c r="N98" s="65"/>
      <c r="O98" s="32"/>
      <c r="P98" s="133">
        <f t="shared" si="23"/>
        <v>0</v>
      </c>
      <c r="Q98" s="21">
        <f t="shared" si="32"/>
        <v>0</v>
      </c>
      <c r="R98" s="116"/>
      <c r="S98" s="31"/>
      <c r="T98" s="31"/>
      <c r="U98" s="32"/>
      <c r="V98" s="133">
        <f t="shared" si="24"/>
        <v>0</v>
      </c>
      <c r="W98" s="21">
        <f t="shared" si="33"/>
        <v>0</v>
      </c>
      <c r="X98" s="37" t="s">
        <v>91</v>
      </c>
      <c r="Y98" s="37"/>
      <c r="Z98" s="35">
        <v>0.05</v>
      </c>
      <c r="AA98" s="133">
        <f t="shared" si="25"/>
        <v>1.4999999999999999E-2</v>
      </c>
      <c r="AB98" s="21">
        <f t="shared" si="34"/>
        <v>0</v>
      </c>
      <c r="AC98" s="34" t="s">
        <v>91</v>
      </c>
      <c r="AD98" s="74"/>
      <c r="AE98" s="35">
        <v>0.05</v>
      </c>
      <c r="AF98" s="133">
        <f t="shared" si="26"/>
        <v>1.4999999999999999E-2</v>
      </c>
      <c r="AG98" s="21">
        <f t="shared" si="35"/>
        <v>0</v>
      </c>
      <c r="AH98" s="116"/>
      <c r="AI98" s="98"/>
      <c r="AJ98" s="31"/>
      <c r="AK98" s="32"/>
      <c r="AL98" s="133">
        <f t="shared" si="27"/>
        <v>0</v>
      </c>
      <c r="AM98" s="21">
        <f t="shared" si="36"/>
        <v>0</v>
      </c>
      <c r="AN98" s="37" t="s">
        <v>72</v>
      </c>
      <c r="AO98" s="37"/>
      <c r="AP98" s="35">
        <v>0.01</v>
      </c>
      <c r="AQ98" s="133">
        <f t="shared" si="28"/>
        <v>3.0000000000000001E-3</v>
      </c>
      <c r="AR98" s="21">
        <f t="shared" si="37"/>
        <v>0</v>
      </c>
      <c r="AS98" s="34"/>
      <c r="AT98" s="74"/>
      <c r="AU98" s="35"/>
      <c r="AV98" s="133">
        <f t="shared" si="29"/>
        <v>0</v>
      </c>
      <c r="AW98" s="21">
        <f t="shared" si="38"/>
        <v>0</v>
      </c>
    </row>
    <row r="99" spans="2:49" x14ac:dyDescent="0.3">
      <c r="B99" s="116"/>
      <c r="C99" s="31"/>
      <c r="D99" s="31"/>
      <c r="E99" s="32"/>
      <c r="F99" s="133">
        <f t="shared" si="21"/>
        <v>0</v>
      </c>
      <c r="G99" s="21">
        <f t="shared" si="30"/>
        <v>0</v>
      </c>
      <c r="H99" s="33"/>
      <c r="I99" s="33"/>
      <c r="J99" s="32"/>
      <c r="K99" s="133">
        <f t="shared" si="22"/>
        <v>0</v>
      </c>
      <c r="L99" s="21">
        <f t="shared" si="31"/>
        <v>0</v>
      </c>
      <c r="M99" s="33"/>
      <c r="N99" s="65"/>
      <c r="O99" s="32"/>
      <c r="P99" s="133">
        <f t="shared" si="23"/>
        <v>0</v>
      </c>
      <c r="Q99" s="21">
        <f t="shared" si="32"/>
        <v>0</v>
      </c>
      <c r="R99" s="116"/>
      <c r="S99" s="31"/>
      <c r="T99" s="31"/>
      <c r="U99" s="32"/>
      <c r="V99" s="133">
        <f t="shared" si="24"/>
        <v>0</v>
      </c>
      <c r="W99" s="21">
        <f t="shared" si="33"/>
        <v>0</v>
      </c>
      <c r="X99" s="33"/>
      <c r="Y99" s="33"/>
      <c r="Z99" s="32"/>
      <c r="AA99" s="133">
        <f t="shared" si="25"/>
        <v>0</v>
      </c>
      <c r="AB99" s="21">
        <f t="shared" si="34"/>
        <v>0</v>
      </c>
      <c r="AC99" s="36" t="s">
        <v>100</v>
      </c>
      <c r="AD99" s="75"/>
      <c r="AE99" s="89">
        <v>0.05</v>
      </c>
      <c r="AF99" s="133">
        <f t="shared" si="26"/>
        <v>1.4999999999999999E-2</v>
      </c>
      <c r="AG99" s="21">
        <f t="shared" si="35"/>
        <v>0</v>
      </c>
      <c r="AH99" s="116"/>
      <c r="AI99" s="98"/>
      <c r="AJ99" s="31"/>
      <c r="AK99" s="32"/>
      <c r="AL99" s="133">
        <f t="shared" si="27"/>
        <v>0</v>
      </c>
      <c r="AM99" s="21">
        <f t="shared" si="36"/>
        <v>0</v>
      </c>
      <c r="AN99" s="33"/>
      <c r="AO99" s="33"/>
      <c r="AP99" s="32"/>
      <c r="AQ99" s="133">
        <f t="shared" si="28"/>
        <v>0</v>
      </c>
      <c r="AR99" s="21">
        <f t="shared" si="37"/>
        <v>0</v>
      </c>
      <c r="AS99" s="33"/>
      <c r="AT99" s="65"/>
      <c r="AU99" s="32"/>
      <c r="AV99" s="133">
        <f t="shared" si="29"/>
        <v>0</v>
      </c>
      <c r="AW99" s="21">
        <f t="shared" si="38"/>
        <v>0</v>
      </c>
    </row>
    <row r="100" spans="2:49" x14ac:dyDescent="0.3">
      <c r="B100" s="116"/>
      <c r="C100" s="46" t="s">
        <v>229</v>
      </c>
      <c r="D100" s="46"/>
      <c r="E100" s="47">
        <v>1.0000000000000001E-5</v>
      </c>
      <c r="F100" s="133">
        <f t="shared" si="21"/>
        <v>3.0000000000000001E-6</v>
      </c>
      <c r="G100" s="21">
        <f t="shared" si="30"/>
        <v>0</v>
      </c>
      <c r="H100" s="48" t="s">
        <v>229</v>
      </c>
      <c r="I100" s="48"/>
      <c r="J100" s="47">
        <v>6.0000000000000002E-5</v>
      </c>
      <c r="K100" s="133">
        <f t="shared" si="22"/>
        <v>1.8E-5</v>
      </c>
      <c r="L100" s="21">
        <f t="shared" si="31"/>
        <v>0</v>
      </c>
      <c r="M100" s="48" t="s">
        <v>229</v>
      </c>
      <c r="N100" s="66"/>
      <c r="O100" s="47">
        <v>1E-3</v>
      </c>
      <c r="P100" s="133">
        <f t="shared" si="23"/>
        <v>2.9999999999999997E-4</v>
      </c>
      <c r="Q100" s="21">
        <f t="shared" si="32"/>
        <v>0</v>
      </c>
      <c r="R100" s="116"/>
      <c r="S100" s="46" t="s">
        <v>229</v>
      </c>
      <c r="T100" s="46"/>
      <c r="U100" s="47">
        <v>1.0000000000000001E-5</v>
      </c>
      <c r="V100" s="133">
        <f t="shared" si="24"/>
        <v>3.0000000000000001E-6</v>
      </c>
      <c r="W100" s="21">
        <f t="shared" si="33"/>
        <v>0</v>
      </c>
      <c r="X100" s="48" t="s">
        <v>229</v>
      </c>
      <c r="Y100" s="48"/>
      <c r="Z100" s="47">
        <v>1E-4</v>
      </c>
      <c r="AA100" s="133">
        <f t="shared" si="25"/>
        <v>3.0000000000000001E-5</v>
      </c>
      <c r="AB100" s="21">
        <f t="shared" si="34"/>
        <v>0</v>
      </c>
      <c r="AC100" s="48" t="s">
        <v>229</v>
      </c>
      <c r="AD100" s="66"/>
      <c r="AE100" s="47">
        <v>1E-3</v>
      </c>
      <c r="AF100" s="133">
        <f t="shared" si="26"/>
        <v>2.9999999999999997E-4</v>
      </c>
      <c r="AG100" s="21">
        <f t="shared" si="35"/>
        <v>0</v>
      </c>
      <c r="AH100" s="116"/>
      <c r="AI100" s="99" t="s">
        <v>229</v>
      </c>
      <c r="AJ100" s="46"/>
      <c r="AK100" s="47">
        <v>1.0000000000000001E-5</v>
      </c>
      <c r="AL100" s="133">
        <f t="shared" si="27"/>
        <v>3.0000000000000001E-6</v>
      </c>
      <c r="AM100" s="21">
        <f t="shared" si="36"/>
        <v>0</v>
      </c>
      <c r="AN100" s="48" t="s">
        <v>229</v>
      </c>
      <c r="AO100" s="48"/>
      <c r="AP100" s="47">
        <v>1E-4</v>
      </c>
      <c r="AQ100" s="133">
        <f t="shared" si="28"/>
        <v>3.0000000000000001E-5</v>
      </c>
      <c r="AR100" s="21">
        <f t="shared" si="37"/>
        <v>0</v>
      </c>
      <c r="AS100" s="48" t="s">
        <v>229</v>
      </c>
      <c r="AT100" s="66"/>
      <c r="AU100" s="47">
        <v>1E-3</v>
      </c>
      <c r="AV100" s="133">
        <f t="shared" si="29"/>
        <v>2.9999999999999997E-4</v>
      </c>
      <c r="AW100" s="21">
        <f t="shared" si="38"/>
        <v>0</v>
      </c>
    </row>
    <row r="101" spans="2:49" x14ac:dyDescent="0.3">
      <c r="B101" s="116"/>
      <c r="C101" s="46"/>
      <c r="D101" s="46"/>
      <c r="E101" s="47"/>
      <c r="F101" s="133">
        <f t="shared" si="21"/>
        <v>0</v>
      </c>
      <c r="G101" s="21">
        <f t="shared" si="30"/>
        <v>0</v>
      </c>
      <c r="H101" s="48"/>
      <c r="I101" s="48"/>
      <c r="J101" s="47"/>
      <c r="K101" s="133">
        <f t="shared" si="22"/>
        <v>0</v>
      </c>
      <c r="L101" s="21">
        <f t="shared" si="31"/>
        <v>0</v>
      </c>
      <c r="M101" s="48"/>
      <c r="N101" s="66"/>
      <c r="O101" s="47"/>
      <c r="P101" s="133">
        <f t="shared" si="23"/>
        <v>0</v>
      </c>
      <c r="Q101" s="21">
        <f t="shared" si="32"/>
        <v>0</v>
      </c>
      <c r="R101" s="116"/>
      <c r="S101" s="46" t="s">
        <v>231</v>
      </c>
      <c r="T101" s="46"/>
      <c r="U101" s="47">
        <v>1.0000000000000001E-5</v>
      </c>
      <c r="V101" s="133">
        <f t="shared" si="24"/>
        <v>3.0000000000000001E-6</v>
      </c>
      <c r="W101" s="21">
        <f t="shared" si="33"/>
        <v>0</v>
      </c>
      <c r="X101" s="48" t="s">
        <v>231</v>
      </c>
      <c r="Y101" s="48"/>
      <c r="Z101" s="47">
        <v>1E-4</v>
      </c>
      <c r="AA101" s="133">
        <f t="shared" si="25"/>
        <v>3.0000000000000001E-5</v>
      </c>
      <c r="AB101" s="21">
        <f t="shared" si="34"/>
        <v>0</v>
      </c>
      <c r="AC101" s="48" t="s">
        <v>231</v>
      </c>
      <c r="AD101" s="66"/>
      <c r="AE101" s="47">
        <v>1E-3</v>
      </c>
      <c r="AF101" s="133">
        <f t="shared" si="26"/>
        <v>2.9999999999999997E-4</v>
      </c>
      <c r="AG101" s="21">
        <f t="shared" si="35"/>
        <v>0</v>
      </c>
      <c r="AH101" s="116"/>
      <c r="AI101" s="99" t="s">
        <v>231</v>
      </c>
      <c r="AJ101" s="46"/>
      <c r="AK101" s="47">
        <v>1.0000000000000001E-5</v>
      </c>
      <c r="AL101" s="133">
        <f t="shared" si="27"/>
        <v>3.0000000000000001E-6</v>
      </c>
      <c r="AM101" s="21">
        <f t="shared" si="36"/>
        <v>0</v>
      </c>
      <c r="AN101" s="48" t="s">
        <v>231</v>
      </c>
      <c r="AO101" s="48"/>
      <c r="AP101" s="47">
        <v>1E-4</v>
      </c>
      <c r="AQ101" s="133">
        <f t="shared" si="28"/>
        <v>3.0000000000000001E-5</v>
      </c>
      <c r="AR101" s="21">
        <f t="shared" si="37"/>
        <v>0</v>
      </c>
      <c r="AS101" s="48" t="s">
        <v>231</v>
      </c>
      <c r="AT101" s="66"/>
      <c r="AU101" s="47">
        <v>1E-3</v>
      </c>
      <c r="AV101" s="133">
        <f t="shared" si="29"/>
        <v>2.9999999999999997E-4</v>
      </c>
      <c r="AW101" s="21">
        <f t="shared" si="38"/>
        <v>0</v>
      </c>
    </row>
    <row r="102" spans="2:49" x14ac:dyDescent="0.3">
      <c r="B102" s="116"/>
      <c r="C102" s="46"/>
      <c r="D102" s="46"/>
      <c r="E102" s="47"/>
      <c r="F102" s="133">
        <f t="shared" si="21"/>
        <v>0</v>
      </c>
      <c r="G102" s="21">
        <f t="shared" si="30"/>
        <v>0</v>
      </c>
      <c r="H102" s="48"/>
      <c r="I102" s="48"/>
      <c r="J102" s="47"/>
      <c r="K102" s="133">
        <f t="shared" si="22"/>
        <v>0</v>
      </c>
      <c r="L102" s="21">
        <f t="shared" si="31"/>
        <v>0</v>
      </c>
      <c r="M102" s="48"/>
      <c r="N102" s="66"/>
      <c r="O102" s="47"/>
      <c r="P102" s="133">
        <f t="shared" si="23"/>
        <v>0</v>
      </c>
      <c r="Q102" s="21">
        <f t="shared" si="32"/>
        <v>0</v>
      </c>
      <c r="R102" s="116"/>
      <c r="S102" s="46"/>
      <c r="T102" s="46"/>
      <c r="U102" s="47"/>
      <c r="V102" s="133">
        <f t="shared" si="24"/>
        <v>0</v>
      </c>
      <c r="W102" s="21">
        <f t="shared" si="33"/>
        <v>0</v>
      </c>
      <c r="X102" s="48"/>
      <c r="Y102" s="48"/>
      <c r="Z102" s="47"/>
      <c r="AA102" s="133">
        <f t="shared" si="25"/>
        <v>0</v>
      </c>
      <c r="AB102" s="21">
        <f t="shared" si="34"/>
        <v>0</v>
      </c>
      <c r="AC102" s="48"/>
      <c r="AD102" s="66"/>
      <c r="AE102" s="47"/>
      <c r="AF102" s="133">
        <f t="shared" si="26"/>
        <v>0</v>
      </c>
      <c r="AG102" s="21">
        <f t="shared" si="35"/>
        <v>0</v>
      </c>
      <c r="AH102" s="116"/>
      <c r="AI102" s="99" t="s">
        <v>236</v>
      </c>
      <c r="AJ102" s="46"/>
      <c r="AK102" s="47">
        <v>1.0000000000000001E-5</v>
      </c>
      <c r="AL102" s="133">
        <f t="shared" si="27"/>
        <v>3.0000000000000001E-6</v>
      </c>
      <c r="AM102" s="21">
        <f t="shared" si="36"/>
        <v>0</v>
      </c>
      <c r="AN102" s="48" t="s">
        <v>236</v>
      </c>
      <c r="AO102" s="48"/>
      <c r="AP102" s="47">
        <v>1E-4</v>
      </c>
      <c r="AQ102" s="133">
        <f t="shared" si="28"/>
        <v>3.0000000000000001E-5</v>
      </c>
      <c r="AR102" s="21">
        <f t="shared" si="37"/>
        <v>0</v>
      </c>
      <c r="AS102" s="48" t="s">
        <v>236</v>
      </c>
      <c r="AT102" s="66"/>
      <c r="AU102" s="47">
        <v>1E-3</v>
      </c>
      <c r="AV102" s="133">
        <f t="shared" si="29"/>
        <v>2.9999999999999997E-4</v>
      </c>
      <c r="AW102" s="21">
        <f t="shared" si="38"/>
        <v>0</v>
      </c>
    </row>
    <row r="103" spans="2:49" x14ac:dyDescent="0.3">
      <c r="B103" s="116"/>
      <c r="C103" s="46"/>
      <c r="D103" s="46"/>
      <c r="E103" s="47"/>
      <c r="F103" s="133">
        <f t="shared" si="21"/>
        <v>0</v>
      </c>
      <c r="G103" s="21">
        <f t="shared" si="30"/>
        <v>0</v>
      </c>
      <c r="H103" s="48"/>
      <c r="I103" s="48"/>
      <c r="J103" s="47"/>
      <c r="K103" s="133">
        <f t="shared" si="22"/>
        <v>0</v>
      </c>
      <c r="L103" s="21">
        <f t="shared" si="31"/>
        <v>0</v>
      </c>
      <c r="M103" s="48"/>
      <c r="N103" s="66"/>
      <c r="O103" s="47"/>
      <c r="P103" s="133">
        <f t="shared" si="23"/>
        <v>0</v>
      </c>
      <c r="Q103" s="21">
        <f t="shared" si="32"/>
        <v>0</v>
      </c>
      <c r="R103" s="116"/>
      <c r="S103" s="46"/>
      <c r="T103" s="46"/>
      <c r="U103" s="47"/>
      <c r="V103" s="133">
        <f t="shared" si="24"/>
        <v>0</v>
      </c>
      <c r="W103" s="21">
        <f t="shared" si="33"/>
        <v>0</v>
      </c>
      <c r="X103" s="48"/>
      <c r="Y103" s="48"/>
      <c r="Z103" s="47"/>
      <c r="AA103" s="133">
        <f t="shared" si="25"/>
        <v>0</v>
      </c>
      <c r="AB103" s="21">
        <f t="shared" si="34"/>
        <v>0</v>
      </c>
      <c r="AC103" s="48"/>
      <c r="AD103" s="66"/>
      <c r="AE103" s="47"/>
      <c r="AF103" s="133">
        <f t="shared" si="26"/>
        <v>0</v>
      </c>
      <c r="AG103" s="21">
        <f t="shared" si="35"/>
        <v>0</v>
      </c>
      <c r="AH103" s="116"/>
      <c r="AI103" s="99" t="s">
        <v>237</v>
      </c>
      <c r="AJ103" s="46"/>
      <c r="AK103" s="47">
        <v>1.0000000000000001E-5</v>
      </c>
      <c r="AL103" s="133">
        <f t="shared" si="27"/>
        <v>3.0000000000000001E-6</v>
      </c>
      <c r="AM103" s="21">
        <f t="shared" si="36"/>
        <v>0</v>
      </c>
      <c r="AN103" s="48" t="s">
        <v>237</v>
      </c>
      <c r="AO103" s="48"/>
      <c r="AP103" s="47">
        <v>1E-4</v>
      </c>
      <c r="AQ103" s="133">
        <f t="shared" si="28"/>
        <v>3.0000000000000001E-5</v>
      </c>
      <c r="AR103" s="21">
        <f t="shared" si="37"/>
        <v>0</v>
      </c>
      <c r="AS103" s="48" t="s">
        <v>237</v>
      </c>
      <c r="AT103" s="66"/>
      <c r="AU103" s="47">
        <v>1E-3</v>
      </c>
      <c r="AV103" s="133">
        <f t="shared" si="29"/>
        <v>2.9999999999999997E-4</v>
      </c>
      <c r="AW103" s="21">
        <f t="shared" si="38"/>
        <v>0</v>
      </c>
    </row>
    <row r="104" spans="2:49" x14ac:dyDescent="0.3">
      <c r="B104" s="116"/>
      <c r="C104" s="46"/>
      <c r="D104" s="46"/>
      <c r="E104" s="47"/>
      <c r="F104" s="133">
        <f t="shared" si="21"/>
        <v>0</v>
      </c>
      <c r="G104" s="21">
        <f t="shared" si="30"/>
        <v>0</v>
      </c>
      <c r="H104" s="48"/>
      <c r="I104" s="48"/>
      <c r="J104" s="47"/>
      <c r="K104" s="133">
        <f t="shared" si="22"/>
        <v>0</v>
      </c>
      <c r="L104" s="21">
        <f t="shared" si="31"/>
        <v>0</v>
      </c>
      <c r="M104" s="48"/>
      <c r="N104" s="66"/>
      <c r="O104" s="47"/>
      <c r="P104" s="133">
        <f t="shared" si="23"/>
        <v>0</v>
      </c>
      <c r="Q104" s="21">
        <f t="shared" si="32"/>
        <v>0</v>
      </c>
      <c r="R104" s="116"/>
      <c r="S104" s="46"/>
      <c r="T104" s="46"/>
      <c r="U104" s="47"/>
      <c r="V104" s="133">
        <f t="shared" si="24"/>
        <v>0</v>
      </c>
      <c r="W104" s="21">
        <f t="shared" si="33"/>
        <v>0</v>
      </c>
      <c r="X104" s="48"/>
      <c r="Y104" s="48"/>
      <c r="Z104" s="47"/>
      <c r="AA104" s="133">
        <f t="shared" si="25"/>
        <v>0</v>
      </c>
      <c r="AB104" s="21">
        <f t="shared" si="34"/>
        <v>0</v>
      </c>
      <c r="AC104" s="48"/>
      <c r="AD104" s="66"/>
      <c r="AE104" s="47"/>
      <c r="AF104" s="133">
        <f t="shared" si="26"/>
        <v>0</v>
      </c>
      <c r="AG104" s="21">
        <f t="shared" si="35"/>
        <v>0</v>
      </c>
      <c r="AH104" s="116"/>
      <c r="AI104" s="99"/>
      <c r="AJ104" s="46"/>
      <c r="AK104" s="47"/>
      <c r="AL104" s="133">
        <f t="shared" si="27"/>
        <v>0</v>
      </c>
      <c r="AM104" s="21">
        <f t="shared" si="36"/>
        <v>0</v>
      </c>
      <c r="AN104" s="48"/>
      <c r="AO104" s="48"/>
      <c r="AP104" s="47"/>
      <c r="AQ104" s="133">
        <f t="shared" si="28"/>
        <v>0</v>
      </c>
      <c r="AR104" s="21">
        <f t="shared" si="37"/>
        <v>0</v>
      </c>
      <c r="AS104" s="48"/>
      <c r="AT104" s="66"/>
      <c r="AU104" s="47"/>
      <c r="AV104" s="133">
        <f t="shared" si="29"/>
        <v>0</v>
      </c>
      <c r="AW104" s="21">
        <f t="shared" si="38"/>
        <v>0</v>
      </c>
    </row>
    <row r="105" spans="2:49" x14ac:dyDescent="0.3">
      <c r="B105" s="116"/>
      <c r="C105" s="60"/>
      <c r="D105" s="60"/>
      <c r="E105" s="61"/>
      <c r="F105" s="133">
        <f t="shared" si="21"/>
        <v>0</v>
      </c>
      <c r="G105" s="21">
        <f t="shared" si="30"/>
        <v>0</v>
      </c>
      <c r="H105" s="62" t="s">
        <v>125</v>
      </c>
      <c r="I105" s="62">
        <v>4</v>
      </c>
      <c r="J105" s="61">
        <v>1E-4</v>
      </c>
      <c r="K105" s="133">
        <f t="shared" si="22"/>
        <v>3.0000000000000001E-5</v>
      </c>
      <c r="L105" s="21">
        <f t="shared" si="31"/>
        <v>1.2E-4</v>
      </c>
      <c r="M105" s="62"/>
      <c r="N105" s="62"/>
      <c r="O105" s="61"/>
      <c r="P105" s="133">
        <f t="shared" si="23"/>
        <v>0</v>
      </c>
      <c r="Q105" s="21">
        <f t="shared" si="32"/>
        <v>0</v>
      </c>
      <c r="R105" s="116"/>
      <c r="S105" s="60"/>
      <c r="T105" s="60"/>
      <c r="U105" s="61"/>
      <c r="V105" s="133">
        <f t="shared" si="24"/>
        <v>0</v>
      </c>
      <c r="W105" s="21">
        <f t="shared" si="33"/>
        <v>0</v>
      </c>
      <c r="X105" s="62"/>
      <c r="Y105" s="62"/>
      <c r="Z105" s="61"/>
      <c r="AA105" s="133">
        <f t="shared" si="25"/>
        <v>0</v>
      </c>
      <c r="AB105" s="21">
        <f t="shared" si="34"/>
        <v>0</v>
      </c>
      <c r="AC105" s="62"/>
      <c r="AD105" s="78"/>
      <c r="AE105" s="61"/>
      <c r="AF105" s="133">
        <f t="shared" si="26"/>
        <v>0</v>
      </c>
      <c r="AG105" s="21">
        <f t="shared" si="35"/>
        <v>0</v>
      </c>
      <c r="AH105" s="116"/>
      <c r="AI105" s="101"/>
      <c r="AJ105" s="60"/>
      <c r="AK105" s="61"/>
      <c r="AL105" s="133">
        <f t="shared" si="27"/>
        <v>0</v>
      </c>
      <c r="AM105" s="21">
        <f t="shared" si="36"/>
        <v>0</v>
      </c>
      <c r="AN105" s="62"/>
      <c r="AO105" s="62"/>
      <c r="AP105" s="61"/>
      <c r="AQ105" s="133">
        <f t="shared" si="28"/>
        <v>0</v>
      </c>
      <c r="AR105" s="21">
        <f t="shared" si="37"/>
        <v>0</v>
      </c>
      <c r="AS105" s="62"/>
      <c r="AT105" s="78"/>
      <c r="AU105" s="92"/>
      <c r="AV105" s="133">
        <f t="shared" si="29"/>
        <v>0</v>
      </c>
      <c r="AW105" s="21">
        <f t="shared" si="38"/>
        <v>0</v>
      </c>
    </row>
    <row r="106" spans="2:49" x14ac:dyDescent="0.3">
      <c r="B106" s="116"/>
      <c r="C106" s="60"/>
      <c r="D106" s="60"/>
      <c r="E106" s="61"/>
      <c r="F106" s="133">
        <f t="shared" si="21"/>
        <v>0</v>
      </c>
      <c r="G106" s="21">
        <f t="shared" si="30"/>
        <v>0</v>
      </c>
      <c r="H106" s="62"/>
      <c r="I106" s="62"/>
      <c r="J106" s="61"/>
      <c r="K106" s="133">
        <f t="shared" si="22"/>
        <v>0</v>
      </c>
      <c r="L106" s="21">
        <f t="shared" si="31"/>
        <v>0</v>
      </c>
      <c r="M106" s="62"/>
      <c r="N106" s="62"/>
      <c r="O106" s="61"/>
      <c r="P106" s="133">
        <f t="shared" si="23"/>
        <v>0</v>
      </c>
      <c r="Q106" s="21">
        <f t="shared" si="32"/>
        <v>0</v>
      </c>
      <c r="R106" s="116"/>
      <c r="S106" s="60"/>
      <c r="T106" s="60"/>
      <c r="U106" s="61"/>
      <c r="V106" s="133">
        <f t="shared" si="24"/>
        <v>0</v>
      </c>
      <c r="W106" s="21">
        <f t="shared" si="33"/>
        <v>0</v>
      </c>
      <c r="X106" s="62"/>
      <c r="Y106" s="62"/>
      <c r="Z106" s="61"/>
      <c r="AA106" s="133">
        <f t="shared" si="25"/>
        <v>0</v>
      </c>
      <c r="AB106" s="21">
        <f t="shared" si="34"/>
        <v>0</v>
      </c>
      <c r="AC106" s="62"/>
      <c r="AD106" s="78"/>
      <c r="AE106" s="61"/>
      <c r="AF106" s="133">
        <f t="shared" si="26"/>
        <v>0</v>
      </c>
      <c r="AG106" s="21">
        <f t="shared" si="35"/>
        <v>0</v>
      </c>
      <c r="AH106" s="116"/>
      <c r="AI106" s="101"/>
      <c r="AJ106" s="60"/>
      <c r="AK106" s="61"/>
      <c r="AL106" s="133">
        <f t="shared" si="27"/>
        <v>0</v>
      </c>
      <c r="AM106" s="21">
        <f t="shared" si="36"/>
        <v>0</v>
      </c>
      <c r="AN106" s="62"/>
      <c r="AO106" s="62"/>
      <c r="AP106" s="61"/>
      <c r="AQ106" s="133">
        <f t="shared" si="28"/>
        <v>0</v>
      </c>
      <c r="AR106" s="21">
        <f t="shared" si="37"/>
        <v>0</v>
      </c>
      <c r="AS106" s="62"/>
      <c r="AT106" s="62"/>
      <c r="AU106" s="61"/>
      <c r="AV106" s="133">
        <f t="shared" si="29"/>
        <v>0</v>
      </c>
      <c r="AW106" s="21">
        <f t="shared" si="38"/>
        <v>0</v>
      </c>
    </row>
    <row r="107" spans="2:49" x14ac:dyDescent="0.3">
      <c r="B107" s="116"/>
      <c r="C107" s="60"/>
      <c r="D107" s="60"/>
      <c r="E107" s="61"/>
      <c r="F107" s="133">
        <f t="shared" si="21"/>
        <v>0</v>
      </c>
      <c r="G107" s="21">
        <f t="shared" si="30"/>
        <v>0</v>
      </c>
      <c r="H107" s="62"/>
      <c r="I107" s="62"/>
      <c r="J107" s="61"/>
      <c r="K107" s="133">
        <f t="shared" si="22"/>
        <v>0</v>
      </c>
      <c r="L107" s="21">
        <f t="shared" si="31"/>
        <v>0</v>
      </c>
      <c r="M107" s="62" t="s">
        <v>126</v>
      </c>
      <c r="N107" s="62">
        <v>8</v>
      </c>
      <c r="O107" s="61">
        <v>1E-4</v>
      </c>
      <c r="P107" s="133">
        <f t="shared" si="23"/>
        <v>3.0000000000000001E-5</v>
      </c>
      <c r="Q107" s="21">
        <f t="shared" si="32"/>
        <v>2.4000000000000001E-4</v>
      </c>
      <c r="R107" s="116"/>
      <c r="S107" s="60"/>
      <c r="T107" s="60"/>
      <c r="U107" s="61"/>
      <c r="V107" s="133">
        <f t="shared" si="24"/>
        <v>0</v>
      </c>
      <c r="W107" s="21">
        <f t="shared" si="33"/>
        <v>0</v>
      </c>
      <c r="X107" s="62"/>
      <c r="Y107" s="62"/>
      <c r="Z107" s="61"/>
      <c r="AA107" s="133">
        <f t="shared" si="25"/>
        <v>0</v>
      </c>
      <c r="AB107" s="21">
        <f t="shared" si="34"/>
        <v>0</v>
      </c>
      <c r="AC107" s="62"/>
      <c r="AD107" s="62"/>
      <c r="AE107" s="61"/>
      <c r="AF107" s="133">
        <f t="shared" si="26"/>
        <v>0</v>
      </c>
      <c r="AG107" s="21">
        <f t="shared" si="35"/>
        <v>0</v>
      </c>
      <c r="AH107" s="116"/>
      <c r="AI107" s="101"/>
      <c r="AJ107" s="60"/>
      <c r="AK107" s="61"/>
      <c r="AL107" s="133">
        <f t="shared" si="27"/>
        <v>0</v>
      </c>
      <c r="AM107" s="21">
        <f t="shared" si="36"/>
        <v>0</v>
      </c>
      <c r="AN107" s="62"/>
      <c r="AO107" s="62"/>
      <c r="AP107" s="61"/>
      <c r="AQ107" s="133">
        <f t="shared" si="28"/>
        <v>0</v>
      </c>
      <c r="AR107" s="21">
        <f t="shared" si="37"/>
        <v>0</v>
      </c>
      <c r="AS107" s="62"/>
      <c r="AT107" s="62"/>
      <c r="AU107" s="61"/>
      <c r="AV107" s="133">
        <f t="shared" si="29"/>
        <v>0</v>
      </c>
      <c r="AW107" s="21">
        <f t="shared" si="38"/>
        <v>0</v>
      </c>
    </row>
    <row r="108" spans="2:49" x14ac:dyDescent="0.3">
      <c r="B108" s="116"/>
      <c r="C108" s="60"/>
      <c r="D108" s="60"/>
      <c r="E108" s="61"/>
      <c r="F108" s="133">
        <f t="shared" si="21"/>
        <v>0</v>
      </c>
      <c r="G108" s="21">
        <f t="shared" si="30"/>
        <v>0</v>
      </c>
      <c r="H108" s="62" t="s">
        <v>118</v>
      </c>
      <c r="I108" s="62">
        <v>7</v>
      </c>
      <c r="J108" s="61">
        <v>5.0000000000000002E-5</v>
      </c>
      <c r="K108" s="133">
        <f t="shared" si="22"/>
        <v>1.5E-5</v>
      </c>
      <c r="L108" s="21">
        <f t="shared" si="31"/>
        <v>1.05E-4</v>
      </c>
      <c r="M108" s="62" t="s">
        <v>228</v>
      </c>
      <c r="N108" s="62">
        <v>56</v>
      </c>
      <c r="O108" s="61">
        <v>2.0000000000000002E-5</v>
      </c>
      <c r="P108" s="133">
        <f t="shared" si="23"/>
        <v>6.0000000000000002E-6</v>
      </c>
      <c r="Q108" s="21">
        <f t="shared" si="32"/>
        <v>3.3600000000000004E-4</v>
      </c>
      <c r="R108" s="116"/>
      <c r="S108" s="60"/>
      <c r="T108" s="60"/>
      <c r="U108" s="61"/>
      <c r="V108" s="133">
        <f t="shared" si="24"/>
        <v>0</v>
      </c>
      <c r="W108" s="21">
        <f t="shared" si="33"/>
        <v>0</v>
      </c>
      <c r="X108" s="62" t="s">
        <v>127</v>
      </c>
      <c r="Y108" s="62">
        <v>10</v>
      </c>
      <c r="Z108" s="61">
        <v>1E-4</v>
      </c>
      <c r="AA108" s="133">
        <f t="shared" si="25"/>
        <v>3.0000000000000001E-5</v>
      </c>
      <c r="AB108" s="21">
        <f t="shared" si="34"/>
        <v>3.0000000000000003E-4</v>
      </c>
      <c r="AC108" s="62" t="s">
        <v>118</v>
      </c>
      <c r="AD108" s="62">
        <v>7</v>
      </c>
      <c r="AE108" s="61">
        <v>2.0000000000000001E-4</v>
      </c>
      <c r="AF108" s="133">
        <f t="shared" si="26"/>
        <v>6.0000000000000002E-5</v>
      </c>
      <c r="AG108" s="21">
        <f t="shared" si="35"/>
        <v>4.2000000000000002E-4</v>
      </c>
      <c r="AH108" s="116"/>
      <c r="AI108" s="101"/>
      <c r="AJ108" s="60"/>
      <c r="AK108" s="61"/>
      <c r="AL108" s="133">
        <f t="shared" si="27"/>
        <v>0</v>
      </c>
      <c r="AM108" s="21">
        <f t="shared" si="36"/>
        <v>0</v>
      </c>
      <c r="AN108" s="62"/>
      <c r="AO108" s="62"/>
      <c r="AP108" s="61"/>
      <c r="AQ108" s="133">
        <f t="shared" si="28"/>
        <v>0</v>
      </c>
      <c r="AR108" s="21">
        <f t="shared" si="37"/>
        <v>0</v>
      </c>
      <c r="AS108" s="62"/>
      <c r="AT108" s="62"/>
      <c r="AU108" s="61"/>
      <c r="AV108" s="133">
        <f t="shared" si="29"/>
        <v>0</v>
      </c>
      <c r="AW108" s="21">
        <f t="shared" si="38"/>
        <v>0</v>
      </c>
    </row>
    <row r="109" spans="2:49" x14ac:dyDescent="0.3">
      <c r="B109" s="116"/>
      <c r="C109" s="60"/>
      <c r="D109" s="60"/>
      <c r="E109" s="61"/>
      <c r="F109" s="133">
        <f t="shared" si="21"/>
        <v>0</v>
      </c>
      <c r="G109" s="21">
        <f t="shared" si="30"/>
        <v>0</v>
      </c>
      <c r="H109" s="62"/>
      <c r="I109" s="62"/>
      <c r="J109" s="61"/>
      <c r="K109" s="133">
        <f t="shared" si="22"/>
        <v>0</v>
      </c>
      <c r="L109" s="21">
        <f t="shared" si="31"/>
        <v>0</v>
      </c>
      <c r="M109" s="62"/>
      <c r="N109" s="62"/>
      <c r="O109" s="61"/>
      <c r="P109" s="133">
        <f t="shared" si="23"/>
        <v>0</v>
      </c>
      <c r="Q109" s="21">
        <f t="shared" si="32"/>
        <v>0</v>
      </c>
      <c r="R109" s="116"/>
      <c r="S109" s="60"/>
      <c r="T109" s="60"/>
      <c r="U109" s="61"/>
      <c r="V109" s="133">
        <f t="shared" si="24"/>
        <v>0</v>
      </c>
      <c r="W109" s="21">
        <f t="shared" si="33"/>
        <v>0</v>
      </c>
      <c r="X109" s="62"/>
      <c r="Y109" s="62"/>
      <c r="Z109" s="61"/>
      <c r="AA109" s="133">
        <f t="shared" si="25"/>
        <v>0</v>
      </c>
      <c r="AB109" s="21">
        <f t="shared" si="34"/>
        <v>0</v>
      </c>
      <c r="AC109" s="62"/>
      <c r="AD109" s="62"/>
      <c r="AE109" s="61"/>
      <c r="AF109" s="133">
        <f t="shared" si="26"/>
        <v>0</v>
      </c>
      <c r="AG109" s="21">
        <f t="shared" si="35"/>
        <v>0</v>
      </c>
      <c r="AH109" s="116"/>
      <c r="AI109" s="101"/>
      <c r="AJ109" s="60"/>
      <c r="AK109" s="61"/>
      <c r="AL109" s="133">
        <f t="shared" si="27"/>
        <v>0</v>
      </c>
      <c r="AM109" s="21">
        <f t="shared" si="36"/>
        <v>0</v>
      </c>
      <c r="AN109" s="62"/>
      <c r="AO109" s="62"/>
      <c r="AP109" s="61"/>
      <c r="AQ109" s="133">
        <f t="shared" si="28"/>
        <v>0</v>
      </c>
      <c r="AR109" s="21">
        <f t="shared" si="37"/>
        <v>0</v>
      </c>
      <c r="AS109" s="62"/>
      <c r="AT109" s="62"/>
      <c r="AU109" s="61"/>
      <c r="AV109" s="133">
        <f t="shared" si="29"/>
        <v>0</v>
      </c>
      <c r="AW109" s="21">
        <f t="shared" si="38"/>
        <v>0</v>
      </c>
    </row>
    <row r="110" spans="2:49" x14ac:dyDescent="0.3">
      <c r="B110" s="116"/>
      <c r="C110" s="60"/>
      <c r="D110" s="60"/>
      <c r="E110" s="61"/>
      <c r="F110" s="133">
        <f t="shared" si="21"/>
        <v>0</v>
      </c>
      <c r="G110" s="21">
        <f t="shared" si="30"/>
        <v>0</v>
      </c>
      <c r="H110" s="62" t="s">
        <v>122</v>
      </c>
      <c r="I110" s="62">
        <v>10</v>
      </c>
      <c r="J110" s="61">
        <v>1E-4</v>
      </c>
      <c r="K110" s="133">
        <f t="shared" si="22"/>
        <v>3.0000000000000001E-5</v>
      </c>
      <c r="L110" s="21">
        <f t="shared" si="31"/>
        <v>3.0000000000000003E-4</v>
      </c>
      <c r="M110" s="62" t="s">
        <v>122</v>
      </c>
      <c r="N110" s="62">
        <v>10</v>
      </c>
      <c r="O110" s="61">
        <v>2.4000000000000001E-4</v>
      </c>
      <c r="P110" s="133">
        <f t="shared" si="23"/>
        <v>7.2000000000000002E-5</v>
      </c>
      <c r="Q110" s="21">
        <f t="shared" si="32"/>
        <v>7.2000000000000005E-4</v>
      </c>
      <c r="R110" s="116"/>
      <c r="S110" s="60"/>
      <c r="T110" s="60"/>
      <c r="U110" s="61"/>
      <c r="V110" s="133">
        <f t="shared" si="24"/>
        <v>0</v>
      </c>
      <c r="W110" s="21">
        <f t="shared" si="33"/>
        <v>0</v>
      </c>
      <c r="X110" s="62" t="s">
        <v>122</v>
      </c>
      <c r="Y110" s="62">
        <v>10</v>
      </c>
      <c r="Z110" s="61">
        <v>2.0000000000000001E-4</v>
      </c>
      <c r="AA110" s="133">
        <f t="shared" si="25"/>
        <v>6.0000000000000002E-5</v>
      </c>
      <c r="AB110" s="21">
        <f t="shared" si="34"/>
        <v>6.0000000000000006E-4</v>
      </c>
      <c r="AC110" s="62" t="s">
        <v>122</v>
      </c>
      <c r="AD110" s="62">
        <v>10</v>
      </c>
      <c r="AE110" s="61">
        <v>4.0000000000000002E-4</v>
      </c>
      <c r="AF110" s="133">
        <f t="shared" si="26"/>
        <v>1.2E-4</v>
      </c>
      <c r="AG110" s="21">
        <f t="shared" si="35"/>
        <v>1.2000000000000001E-3</v>
      </c>
      <c r="AH110" s="116"/>
      <c r="AI110" s="101"/>
      <c r="AJ110" s="60"/>
      <c r="AK110" s="61"/>
      <c r="AL110" s="133">
        <f t="shared" si="27"/>
        <v>0</v>
      </c>
      <c r="AM110" s="21">
        <f t="shared" si="36"/>
        <v>0</v>
      </c>
      <c r="AN110" s="62" t="s">
        <v>122</v>
      </c>
      <c r="AO110" s="62">
        <v>10</v>
      </c>
      <c r="AP110" s="61">
        <v>4.0000000000000002E-4</v>
      </c>
      <c r="AQ110" s="133">
        <f t="shared" si="28"/>
        <v>1.2E-4</v>
      </c>
      <c r="AR110" s="21">
        <f t="shared" si="37"/>
        <v>1.2000000000000001E-3</v>
      </c>
      <c r="AS110" s="62" t="s">
        <v>122</v>
      </c>
      <c r="AT110" s="62">
        <v>10</v>
      </c>
      <c r="AU110" s="61">
        <v>8.0000000000000004E-4</v>
      </c>
      <c r="AV110" s="133">
        <f t="shared" si="29"/>
        <v>2.4000000000000001E-4</v>
      </c>
      <c r="AW110" s="21">
        <f t="shared" si="38"/>
        <v>2.4000000000000002E-3</v>
      </c>
    </row>
    <row r="111" spans="2:49" x14ac:dyDescent="0.3">
      <c r="B111" s="116"/>
      <c r="C111" s="60"/>
      <c r="D111" s="60"/>
      <c r="E111" s="61"/>
      <c r="F111" s="133">
        <f t="shared" si="21"/>
        <v>0</v>
      </c>
      <c r="G111" s="21">
        <f t="shared" si="30"/>
        <v>0</v>
      </c>
      <c r="H111" s="62"/>
      <c r="I111" s="62"/>
      <c r="J111" s="61"/>
      <c r="K111" s="133">
        <f t="shared" si="22"/>
        <v>0</v>
      </c>
      <c r="L111" s="21">
        <f t="shared" si="31"/>
        <v>0</v>
      </c>
      <c r="M111" s="62"/>
      <c r="N111" s="62"/>
      <c r="O111" s="61"/>
      <c r="P111" s="133">
        <f t="shared" si="23"/>
        <v>0</v>
      </c>
      <c r="Q111" s="21">
        <f t="shared" si="32"/>
        <v>0</v>
      </c>
      <c r="R111" s="116"/>
      <c r="S111" s="60"/>
      <c r="T111" s="60"/>
      <c r="U111" s="61"/>
      <c r="V111" s="133">
        <f t="shared" si="24"/>
        <v>0</v>
      </c>
      <c r="W111" s="21">
        <f t="shared" si="33"/>
        <v>0</v>
      </c>
      <c r="X111" s="62"/>
      <c r="Y111" s="62"/>
      <c r="Z111" s="61"/>
      <c r="AA111" s="133">
        <f t="shared" si="25"/>
        <v>0</v>
      </c>
      <c r="AB111" s="21">
        <f t="shared" si="34"/>
        <v>0</v>
      </c>
      <c r="AC111" s="62"/>
      <c r="AD111" s="62"/>
      <c r="AE111" s="61"/>
      <c r="AF111" s="133">
        <f t="shared" si="26"/>
        <v>0</v>
      </c>
      <c r="AG111" s="21">
        <f t="shared" si="35"/>
        <v>0</v>
      </c>
      <c r="AH111" s="116"/>
      <c r="AI111" s="101"/>
      <c r="AJ111" s="60"/>
      <c r="AK111" s="61"/>
      <c r="AL111" s="133">
        <f t="shared" si="27"/>
        <v>0</v>
      </c>
      <c r="AM111" s="21">
        <f t="shared" si="36"/>
        <v>0</v>
      </c>
      <c r="AN111" s="62"/>
      <c r="AO111" s="62"/>
      <c r="AP111" s="61"/>
      <c r="AQ111" s="133">
        <f t="shared" si="28"/>
        <v>0</v>
      </c>
      <c r="AR111" s="21">
        <f t="shared" si="37"/>
        <v>0</v>
      </c>
      <c r="AS111" s="62"/>
      <c r="AT111" s="62"/>
      <c r="AU111" s="61"/>
      <c r="AV111" s="133">
        <f t="shared" si="29"/>
        <v>0</v>
      </c>
      <c r="AW111" s="21">
        <f t="shared" si="38"/>
        <v>0</v>
      </c>
    </row>
    <row r="112" spans="2:49" x14ac:dyDescent="0.3">
      <c r="B112" s="116"/>
      <c r="C112" s="60"/>
      <c r="D112" s="60"/>
      <c r="E112" s="61"/>
      <c r="F112" s="133">
        <f t="shared" si="21"/>
        <v>0</v>
      </c>
      <c r="G112" s="21">
        <f t="shared" si="30"/>
        <v>0</v>
      </c>
      <c r="H112" s="62" t="s">
        <v>116</v>
      </c>
      <c r="I112" s="62">
        <v>15</v>
      </c>
      <c r="J112" s="61">
        <v>1E-4</v>
      </c>
      <c r="K112" s="133">
        <f t="shared" si="22"/>
        <v>3.0000000000000001E-5</v>
      </c>
      <c r="L112" s="21">
        <f t="shared" si="31"/>
        <v>4.4999999999999999E-4</v>
      </c>
      <c r="M112" s="62" t="s">
        <v>116</v>
      </c>
      <c r="N112" s="62">
        <v>15</v>
      </c>
      <c r="O112" s="61">
        <v>2.0000000000000001E-4</v>
      </c>
      <c r="P112" s="133">
        <f t="shared" si="23"/>
        <v>6.0000000000000002E-5</v>
      </c>
      <c r="Q112" s="21">
        <f t="shared" si="32"/>
        <v>8.9999999999999998E-4</v>
      </c>
      <c r="R112" s="116"/>
      <c r="S112" s="60"/>
      <c r="T112" s="60"/>
      <c r="U112" s="61"/>
      <c r="V112" s="133">
        <f t="shared" si="24"/>
        <v>0</v>
      </c>
      <c r="W112" s="21">
        <f t="shared" si="33"/>
        <v>0</v>
      </c>
      <c r="X112" s="62" t="s">
        <v>116</v>
      </c>
      <c r="Y112" s="62">
        <v>15</v>
      </c>
      <c r="Z112" s="61">
        <v>2.0000000000000001E-4</v>
      </c>
      <c r="AA112" s="133">
        <f t="shared" si="25"/>
        <v>6.0000000000000002E-5</v>
      </c>
      <c r="AB112" s="21">
        <f t="shared" si="34"/>
        <v>8.9999999999999998E-4</v>
      </c>
      <c r="AC112" s="62" t="s">
        <v>116</v>
      </c>
      <c r="AD112" s="62">
        <v>15</v>
      </c>
      <c r="AE112" s="61">
        <v>2.0000000000000001E-4</v>
      </c>
      <c r="AF112" s="133">
        <f t="shared" si="26"/>
        <v>6.0000000000000002E-5</v>
      </c>
      <c r="AG112" s="21">
        <f t="shared" si="35"/>
        <v>8.9999999999999998E-4</v>
      </c>
      <c r="AH112" s="116"/>
      <c r="AI112" s="101"/>
      <c r="AJ112" s="60"/>
      <c r="AK112" s="61"/>
      <c r="AL112" s="133">
        <f t="shared" si="27"/>
        <v>0</v>
      </c>
      <c r="AM112" s="21">
        <f t="shared" si="36"/>
        <v>0</v>
      </c>
      <c r="AN112" s="62" t="s">
        <v>116</v>
      </c>
      <c r="AO112" s="62">
        <v>15</v>
      </c>
      <c r="AP112" s="61">
        <v>4.0000000000000002E-4</v>
      </c>
      <c r="AQ112" s="133">
        <f t="shared" si="28"/>
        <v>1.2E-4</v>
      </c>
      <c r="AR112" s="21">
        <f t="shared" si="37"/>
        <v>1.8E-3</v>
      </c>
      <c r="AS112" s="62" t="s">
        <v>116</v>
      </c>
      <c r="AT112" s="62">
        <v>15</v>
      </c>
      <c r="AU112" s="61">
        <v>4.0000000000000002E-4</v>
      </c>
      <c r="AV112" s="133">
        <f t="shared" si="29"/>
        <v>1.2E-4</v>
      </c>
      <c r="AW112" s="21">
        <f t="shared" si="38"/>
        <v>1.8E-3</v>
      </c>
    </row>
    <row r="113" spans="2:49" x14ac:dyDescent="0.3">
      <c r="B113" s="116"/>
      <c r="C113" s="60"/>
      <c r="D113" s="60"/>
      <c r="E113" s="61"/>
      <c r="F113" s="133">
        <f t="shared" si="21"/>
        <v>0</v>
      </c>
      <c r="G113" s="21">
        <f t="shared" si="30"/>
        <v>0</v>
      </c>
      <c r="H113" s="62"/>
      <c r="I113" s="62"/>
      <c r="J113" s="61"/>
      <c r="K113" s="133">
        <f t="shared" si="22"/>
        <v>0</v>
      </c>
      <c r="L113" s="21">
        <f t="shared" si="31"/>
        <v>0</v>
      </c>
      <c r="M113" s="62"/>
      <c r="N113" s="62"/>
      <c r="O113" s="61"/>
      <c r="P113" s="133">
        <f t="shared" si="23"/>
        <v>0</v>
      </c>
      <c r="Q113" s="21">
        <f t="shared" si="32"/>
        <v>0</v>
      </c>
      <c r="R113" s="116"/>
      <c r="S113" s="60"/>
      <c r="T113" s="60"/>
      <c r="U113" s="61"/>
      <c r="V113" s="133">
        <f t="shared" si="24"/>
        <v>0</v>
      </c>
      <c r="W113" s="21">
        <f t="shared" si="33"/>
        <v>0</v>
      </c>
      <c r="X113" s="62"/>
      <c r="Y113" s="62"/>
      <c r="Z113" s="61"/>
      <c r="AA113" s="133">
        <f t="shared" si="25"/>
        <v>0</v>
      </c>
      <c r="AB113" s="21">
        <f t="shared" si="34"/>
        <v>0</v>
      </c>
      <c r="AC113" s="62"/>
      <c r="AD113" s="62"/>
      <c r="AE113" s="61"/>
      <c r="AF113" s="133">
        <f t="shared" si="26"/>
        <v>0</v>
      </c>
      <c r="AG113" s="21">
        <f t="shared" si="35"/>
        <v>0</v>
      </c>
      <c r="AH113" s="116"/>
      <c r="AI113" s="101"/>
      <c r="AJ113" s="60"/>
      <c r="AK113" s="61"/>
      <c r="AL113" s="133">
        <f t="shared" si="27"/>
        <v>0</v>
      </c>
      <c r="AM113" s="21">
        <f t="shared" si="36"/>
        <v>0</v>
      </c>
      <c r="AN113" s="62"/>
      <c r="AO113" s="62"/>
      <c r="AP113" s="61"/>
      <c r="AQ113" s="133">
        <f t="shared" si="28"/>
        <v>0</v>
      </c>
      <c r="AR113" s="21">
        <f t="shared" si="37"/>
        <v>0</v>
      </c>
      <c r="AS113" s="62"/>
      <c r="AT113" s="62"/>
      <c r="AU113" s="61"/>
      <c r="AV113" s="133">
        <f t="shared" si="29"/>
        <v>0</v>
      </c>
      <c r="AW113" s="21">
        <f t="shared" si="38"/>
        <v>0</v>
      </c>
    </row>
    <row r="114" spans="2:49" x14ac:dyDescent="0.3">
      <c r="B114" s="116"/>
      <c r="C114" s="60"/>
      <c r="D114" s="60"/>
      <c r="E114" s="61"/>
      <c r="F114" s="133">
        <f t="shared" si="21"/>
        <v>0</v>
      </c>
      <c r="G114" s="21">
        <f t="shared" si="30"/>
        <v>0</v>
      </c>
      <c r="H114" s="62" t="s">
        <v>224</v>
      </c>
      <c r="I114" s="62">
        <v>23</v>
      </c>
      <c r="J114" s="61">
        <v>5.0000000000000002E-5</v>
      </c>
      <c r="K114" s="133">
        <f t="shared" si="22"/>
        <v>1.5E-5</v>
      </c>
      <c r="L114" s="21">
        <f t="shared" si="31"/>
        <v>3.4499999999999998E-4</v>
      </c>
      <c r="M114" s="62" t="s">
        <v>224</v>
      </c>
      <c r="N114" s="62">
        <v>23</v>
      </c>
      <c r="O114" s="61">
        <v>1E-4</v>
      </c>
      <c r="P114" s="133">
        <f t="shared" si="23"/>
        <v>3.0000000000000001E-5</v>
      </c>
      <c r="Q114" s="21">
        <f t="shared" si="32"/>
        <v>6.8999999999999997E-4</v>
      </c>
      <c r="R114" s="116"/>
      <c r="S114" s="60"/>
      <c r="T114" s="60"/>
      <c r="U114" s="61"/>
      <c r="V114" s="133">
        <f t="shared" si="24"/>
        <v>0</v>
      </c>
      <c r="W114" s="21">
        <f t="shared" si="33"/>
        <v>0</v>
      </c>
      <c r="X114" s="62" t="s">
        <v>224</v>
      </c>
      <c r="Y114" s="62">
        <v>23</v>
      </c>
      <c r="Z114" s="61">
        <v>1E-4</v>
      </c>
      <c r="AA114" s="133">
        <f t="shared" si="25"/>
        <v>3.0000000000000001E-5</v>
      </c>
      <c r="AB114" s="21">
        <f t="shared" si="34"/>
        <v>6.8999999999999997E-4</v>
      </c>
      <c r="AC114" s="62" t="s">
        <v>224</v>
      </c>
      <c r="AD114" s="62">
        <v>29</v>
      </c>
      <c r="AE114" s="61">
        <v>2.0000000000000001E-4</v>
      </c>
      <c r="AF114" s="133">
        <f t="shared" si="26"/>
        <v>6.0000000000000002E-5</v>
      </c>
      <c r="AG114" s="21">
        <f t="shared" si="35"/>
        <v>1.74E-3</v>
      </c>
      <c r="AH114" s="116"/>
      <c r="AI114" s="101"/>
      <c r="AJ114" s="60"/>
      <c r="AK114" s="61"/>
      <c r="AL114" s="133">
        <f t="shared" si="27"/>
        <v>0</v>
      </c>
      <c r="AM114" s="21">
        <f t="shared" si="36"/>
        <v>0</v>
      </c>
      <c r="AN114" s="62" t="s">
        <v>224</v>
      </c>
      <c r="AO114" s="62">
        <v>23</v>
      </c>
      <c r="AP114" s="61">
        <v>2.0000000000000002E-5</v>
      </c>
      <c r="AQ114" s="133">
        <f t="shared" si="28"/>
        <v>6.0000000000000002E-6</v>
      </c>
      <c r="AR114" s="21">
        <f t="shared" si="37"/>
        <v>1.3799999999999999E-4</v>
      </c>
      <c r="AS114" s="62" t="s">
        <v>224</v>
      </c>
      <c r="AT114" s="62">
        <v>23</v>
      </c>
      <c r="AU114" s="61">
        <v>4.0000000000000003E-5</v>
      </c>
      <c r="AV114" s="133">
        <f t="shared" si="29"/>
        <v>1.2E-5</v>
      </c>
      <c r="AW114" s="21">
        <f t="shared" si="38"/>
        <v>2.7599999999999999E-4</v>
      </c>
    </row>
    <row r="115" spans="2:49" x14ac:dyDescent="0.3">
      <c r="B115" s="116"/>
      <c r="C115" s="60"/>
      <c r="D115" s="60"/>
      <c r="E115" s="61"/>
      <c r="F115" s="133"/>
      <c r="G115" s="21"/>
      <c r="H115" s="62"/>
      <c r="I115" s="62"/>
      <c r="J115" s="61"/>
      <c r="K115" s="133"/>
      <c r="L115" s="21"/>
      <c r="M115" s="62"/>
      <c r="N115" s="62"/>
      <c r="O115" s="61"/>
      <c r="P115" s="133"/>
      <c r="Q115" s="21"/>
      <c r="R115" s="116"/>
      <c r="S115" s="60"/>
      <c r="T115" s="60"/>
      <c r="U115" s="61"/>
      <c r="V115" s="133"/>
      <c r="W115" s="21"/>
      <c r="X115" s="62"/>
      <c r="Y115" s="62"/>
      <c r="Z115" s="61"/>
      <c r="AA115" s="133"/>
      <c r="AB115" s="21"/>
      <c r="AC115" s="62"/>
      <c r="AD115" s="62"/>
      <c r="AE115" s="61"/>
      <c r="AF115" s="133"/>
      <c r="AG115" s="21"/>
      <c r="AH115" s="116"/>
      <c r="AI115" s="101"/>
      <c r="AJ115" s="60"/>
      <c r="AK115" s="61"/>
      <c r="AL115" s="133"/>
      <c r="AM115" s="21"/>
      <c r="AN115" s="62" t="s">
        <v>225</v>
      </c>
      <c r="AO115" s="62">
        <v>23</v>
      </c>
      <c r="AP115" s="61">
        <v>2.0000000000000002E-5</v>
      </c>
      <c r="AQ115" s="133">
        <f t="shared" ref="AQ115:AQ126" si="39">AP115*$F$10</f>
        <v>6.0000000000000002E-6</v>
      </c>
      <c r="AR115" s="21">
        <f t="shared" ref="AR115:AR126" si="40">AO115*AQ115</f>
        <v>1.3799999999999999E-4</v>
      </c>
      <c r="AS115" s="62" t="s">
        <v>225</v>
      </c>
      <c r="AT115" s="62">
        <v>23</v>
      </c>
      <c r="AU115" s="61">
        <v>4.0000000000000003E-5</v>
      </c>
      <c r="AV115" s="133">
        <f t="shared" ref="AV115:AV126" si="41">AU115*$F$10</f>
        <v>1.2E-5</v>
      </c>
      <c r="AW115" s="21">
        <f t="shared" ref="AW115:AW126" si="42">AT115*AV115</f>
        <v>2.7599999999999999E-4</v>
      </c>
    </row>
    <row r="116" spans="2:49" x14ac:dyDescent="0.3">
      <c r="B116" s="116"/>
      <c r="C116" s="60"/>
      <c r="D116" s="60"/>
      <c r="E116" s="61"/>
      <c r="F116" s="133"/>
      <c r="G116" s="21"/>
      <c r="H116" s="62"/>
      <c r="I116" s="62"/>
      <c r="J116" s="61"/>
      <c r="K116" s="133"/>
      <c r="L116" s="21"/>
      <c r="M116" s="62"/>
      <c r="N116" s="62"/>
      <c r="O116" s="61"/>
      <c r="P116" s="133"/>
      <c r="Q116" s="21"/>
      <c r="R116" s="116"/>
      <c r="S116" s="60"/>
      <c r="T116" s="60"/>
      <c r="U116" s="61"/>
      <c r="V116" s="133"/>
      <c r="W116" s="21"/>
      <c r="X116" s="62"/>
      <c r="Y116" s="62"/>
      <c r="Z116" s="61"/>
      <c r="AA116" s="133"/>
      <c r="AB116" s="21"/>
      <c r="AC116" s="62"/>
      <c r="AD116" s="62"/>
      <c r="AE116" s="61"/>
      <c r="AF116" s="133"/>
      <c r="AG116" s="21"/>
      <c r="AH116" s="116"/>
      <c r="AI116" s="101"/>
      <c r="AJ116" s="60"/>
      <c r="AK116" s="61"/>
      <c r="AL116" s="133"/>
      <c r="AM116" s="21"/>
      <c r="AN116" s="62" t="s">
        <v>227</v>
      </c>
      <c r="AO116" s="62">
        <v>18</v>
      </c>
      <c r="AP116" s="61">
        <v>2.0000000000000002E-5</v>
      </c>
      <c r="AQ116" s="133">
        <f t="shared" si="39"/>
        <v>6.0000000000000002E-6</v>
      </c>
      <c r="AR116" s="21">
        <f t="shared" si="40"/>
        <v>1.08E-4</v>
      </c>
      <c r="AS116" s="62" t="s">
        <v>227</v>
      </c>
      <c r="AT116" s="62">
        <v>18</v>
      </c>
      <c r="AU116" s="61">
        <v>4.0000000000000003E-5</v>
      </c>
      <c r="AV116" s="133">
        <f t="shared" si="41"/>
        <v>1.2E-5</v>
      </c>
      <c r="AW116" s="21">
        <f t="shared" si="42"/>
        <v>2.1599999999999999E-4</v>
      </c>
    </row>
    <row r="117" spans="2:49" x14ac:dyDescent="0.3">
      <c r="B117" s="116"/>
      <c r="C117" s="60"/>
      <c r="D117" s="60"/>
      <c r="E117" s="61"/>
      <c r="F117" s="133"/>
      <c r="G117" s="21"/>
      <c r="H117" s="62"/>
      <c r="I117" s="62"/>
      <c r="J117" s="61"/>
      <c r="K117" s="133"/>
      <c r="L117" s="21"/>
      <c r="M117" s="62"/>
      <c r="N117" s="62"/>
      <c r="O117" s="61"/>
      <c r="P117" s="133"/>
      <c r="Q117" s="21"/>
      <c r="R117" s="116"/>
      <c r="S117" s="60"/>
      <c r="T117" s="60"/>
      <c r="U117" s="61"/>
      <c r="V117" s="133"/>
      <c r="W117" s="21"/>
      <c r="X117" s="62"/>
      <c r="Y117" s="62"/>
      <c r="Z117" s="61"/>
      <c r="AA117" s="133"/>
      <c r="AB117" s="21"/>
      <c r="AC117" s="62"/>
      <c r="AD117" s="62"/>
      <c r="AE117" s="61"/>
      <c r="AF117" s="133"/>
      <c r="AG117" s="21"/>
      <c r="AH117" s="116"/>
      <c r="AI117" s="101"/>
      <c r="AJ117" s="60"/>
      <c r="AK117" s="61"/>
      <c r="AL117" s="133"/>
      <c r="AM117" s="21"/>
      <c r="AN117" s="62" t="s">
        <v>239</v>
      </c>
      <c r="AO117" s="62">
        <v>46</v>
      </c>
      <c r="AP117" s="61">
        <v>2.0000000000000002E-5</v>
      </c>
      <c r="AQ117" s="133">
        <f t="shared" si="39"/>
        <v>6.0000000000000002E-6</v>
      </c>
      <c r="AR117" s="21">
        <f t="shared" si="40"/>
        <v>2.7599999999999999E-4</v>
      </c>
      <c r="AS117" s="62" t="s">
        <v>239</v>
      </c>
      <c r="AT117" s="62">
        <v>46</v>
      </c>
      <c r="AU117" s="61">
        <v>4.0000000000000003E-5</v>
      </c>
      <c r="AV117" s="133">
        <f t="shared" si="41"/>
        <v>1.2E-5</v>
      </c>
      <c r="AW117" s="21">
        <f t="shared" si="42"/>
        <v>5.5199999999999997E-4</v>
      </c>
    </row>
    <row r="118" spans="2:49" x14ac:dyDescent="0.3">
      <c r="B118" s="116"/>
      <c r="C118" s="60"/>
      <c r="D118" s="60"/>
      <c r="E118" s="61"/>
      <c r="F118" s="133"/>
      <c r="G118" s="21"/>
      <c r="H118" s="62"/>
      <c r="I118" s="62"/>
      <c r="J118" s="61"/>
      <c r="K118" s="133"/>
      <c r="L118" s="21"/>
      <c r="M118" s="62"/>
      <c r="N118" s="62"/>
      <c r="O118" s="61"/>
      <c r="P118" s="133"/>
      <c r="Q118" s="21"/>
      <c r="R118" s="116"/>
      <c r="S118" s="60"/>
      <c r="T118" s="60"/>
      <c r="U118" s="61"/>
      <c r="V118" s="133"/>
      <c r="W118" s="21"/>
      <c r="X118" s="62"/>
      <c r="Y118" s="62"/>
      <c r="Z118" s="61"/>
      <c r="AA118" s="133"/>
      <c r="AB118" s="21"/>
      <c r="AC118" s="62"/>
      <c r="AD118" s="62"/>
      <c r="AE118" s="61"/>
      <c r="AF118" s="133"/>
      <c r="AG118" s="21"/>
      <c r="AH118" s="116"/>
      <c r="AI118" s="101"/>
      <c r="AJ118" s="60"/>
      <c r="AK118" s="61"/>
      <c r="AL118" s="133"/>
      <c r="AM118" s="21"/>
      <c r="AN118" s="62" t="s">
        <v>240</v>
      </c>
      <c r="AO118" s="62">
        <v>46</v>
      </c>
      <c r="AP118" s="61">
        <v>2.0000000000000002E-5</v>
      </c>
      <c r="AQ118" s="133">
        <f t="shared" si="39"/>
        <v>6.0000000000000002E-6</v>
      </c>
      <c r="AR118" s="21">
        <f t="shared" si="40"/>
        <v>2.7599999999999999E-4</v>
      </c>
      <c r="AS118" s="62" t="s">
        <v>240</v>
      </c>
      <c r="AT118" s="62">
        <v>46</v>
      </c>
      <c r="AU118" s="61">
        <v>4.0000000000000003E-5</v>
      </c>
      <c r="AV118" s="133">
        <f t="shared" si="41"/>
        <v>1.2E-5</v>
      </c>
      <c r="AW118" s="21">
        <f t="shared" si="42"/>
        <v>5.5199999999999997E-4</v>
      </c>
    </row>
    <row r="119" spans="2:49" x14ac:dyDescent="0.3">
      <c r="B119" s="116"/>
      <c r="C119" s="60"/>
      <c r="D119" s="60"/>
      <c r="E119" s="61"/>
      <c r="F119" s="133"/>
      <c r="G119" s="21"/>
      <c r="H119" s="62"/>
      <c r="I119" s="62"/>
      <c r="J119" s="61"/>
      <c r="K119" s="133"/>
      <c r="L119" s="21"/>
      <c r="M119" s="62"/>
      <c r="N119" s="62"/>
      <c r="O119" s="61"/>
      <c r="P119" s="133"/>
      <c r="Q119" s="21"/>
      <c r="R119" s="116"/>
      <c r="S119" s="60"/>
      <c r="T119" s="60"/>
      <c r="U119" s="61"/>
      <c r="V119" s="133"/>
      <c r="W119" s="21"/>
      <c r="X119" s="62"/>
      <c r="Y119" s="62"/>
      <c r="Z119" s="61"/>
      <c r="AA119" s="133"/>
      <c r="AB119" s="21"/>
      <c r="AC119" s="62"/>
      <c r="AD119" s="62"/>
      <c r="AE119" s="61"/>
      <c r="AF119" s="133"/>
      <c r="AG119" s="21"/>
      <c r="AH119" s="116"/>
      <c r="AI119" s="101"/>
      <c r="AJ119" s="60"/>
      <c r="AK119" s="61"/>
      <c r="AL119" s="133"/>
      <c r="AM119" s="21"/>
      <c r="AN119" s="62" t="s">
        <v>241</v>
      </c>
      <c r="AO119" s="62">
        <v>36</v>
      </c>
      <c r="AP119" s="61">
        <v>2.0000000000000002E-5</v>
      </c>
      <c r="AQ119" s="133">
        <f t="shared" si="39"/>
        <v>6.0000000000000002E-6</v>
      </c>
      <c r="AR119" s="21">
        <f t="shared" si="40"/>
        <v>2.1599999999999999E-4</v>
      </c>
      <c r="AS119" s="62" t="s">
        <v>241</v>
      </c>
      <c r="AT119" s="62">
        <v>36</v>
      </c>
      <c r="AU119" s="61">
        <v>4.0000000000000003E-5</v>
      </c>
      <c r="AV119" s="133">
        <f t="shared" si="41"/>
        <v>1.2E-5</v>
      </c>
      <c r="AW119" s="21">
        <f t="shared" si="42"/>
        <v>4.3199999999999998E-4</v>
      </c>
    </row>
    <row r="120" spans="2:49" x14ac:dyDescent="0.3">
      <c r="B120" s="116"/>
      <c r="C120" s="60"/>
      <c r="D120" s="60"/>
      <c r="E120" s="61"/>
      <c r="F120" s="133"/>
      <c r="G120" s="21"/>
      <c r="H120" s="62"/>
      <c r="I120" s="62"/>
      <c r="J120" s="61"/>
      <c r="K120" s="133"/>
      <c r="L120" s="21"/>
      <c r="M120" s="62"/>
      <c r="N120" s="62"/>
      <c r="O120" s="61"/>
      <c r="P120" s="133"/>
      <c r="Q120" s="21"/>
      <c r="R120" s="116"/>
      <c r="S120" s="60"/>
      <c r="T120" s="60"/>
      <c r="U120" s="61"/>
      <c r="V120" s="133"/>
      <c r="W120" s="21"/>
      <c r="X120" s="62"/>
      <c r="Y120" s="62"/>
      <c r="Z120" s="61"/>
      <c r="AA120" s="133"/>
      <c r="AB120" s="21"/>
      <c r="AC120" s="62"/>
      <c r="AD120" s="62"/>
      <c r="AE120" s="61"/>
      <c r="AF120" s="133"/>
      <c r="AG120" s="21"/>
      <c r="AH120" s="116"/>
      <c r="AI120" s="101"/>
      <c r="AJ120" s="60"/>
      <c r="AK120" s="61"/>
      <c r="AL120" s="133"/>
      <c r="AM120" s="21"/>
      <c r="AN120" s="62"/>
      <c r="AO120" s="62"/>
      <c r="AP120" s="61"/>
      <c r="AQ120" s="133">
        <f t="shared" si="39"/>
        <v>0</v>
      </c>
      <c r="AR120" s="21">
        <f t="shared" si="40"/>
        <v>0</v>
      </c>
      <c r="AS120" s="62"/>
      <c r="AT120" s="62"/>
      <c r="AU120" s="61"/>
      <c r="AV120" s="133">
        <f t="shared" si="41"/>
        <v>0</v>
      </c>
      <c r="AW120" s="21">
        <f t="shared" si="42"/>
        <v>0</v>
      </c>
    </row>
    <row r="121" spans="2:49" x14ac:dyDescent="0.3">
      <c r="B121" s="116"/>
      <c r="C121" s="60"/>
      <c r="D121" s="60"/>
      <c r="E121" s="61"/>
      <c r="F121" s="133"/>
      <c r="G121" s="21"/>
      <c r="H121" s="62"/>
      <c r="I121" s="62"/>
      <c r="J121" s="61"/>
      <c r="K121" s="133"/>
      <c r="L121" s="21"/>
      <c r="M121" s="62"/>
      <c r="N121" s="62"/>
      <c r="O121" s="61"/>
      <c r="P121" s="133"/>
      <c r="Q121" s="21"/>
      <c r="R121" s="116"/>
      <c r="S121" s="60"/>
      <c r="T121" s="60"/>
      <c r="U121" s="61"/>
      <c r="V121" s="133"/>
      <c r="W121" s="21"/>
      <c r="X121" s="62"/>
      <c r="Y121" s="62"/>
      <c r="Z121" s="61"/>
      <c r="AA121" s="133"/>
      <c r="AB121" s="21"/>
      <c r="AC121" s="62"/>
      <c r="AD121" s="62"/>
      <c r="AE121" s="61"/>
      <c r="AF121" s="133"/>
      <c r="AG121" s="21"/>
      <c r="AH121" s="116"/>
      <c r="AI121" s="101"/>
      <c r="AJ121" s="60"/>
      <c r="AK121" s="61"/>
      <c r="AL121" s="133"/>
      <c r="AM121" s="21"/>
      <c r="AN121" s="62"/>
      <c r="AO121" s="62"/>
      <c r="AP121" s="61"/>
      <c r="AQ121" s="133">
        <f t="shared" si="39"/>
        <v>0</v>
      </c>
      <c r="AR121" s="21">
        <f t="shared" si="40"/>
        <v>0</v>
      </c>
      <c r="AS121" s="62"/>
      <c r="AT121" s="62"/>
      <c r="AU121" s="61"/>
      <c r="AV121" s="133">
        <f t="shared" si="41"/>
        <v>0</v>
      </c>
      <c r="AW121" s="21">
        <f t="shared" si="42"/>
        <v>0</v>
      </c>
    </row>
    <row r="122" spans="2:49" x14ac:dyDescent="0.3">
      <c r="B122" s="116"/>
      <c r="C122" s="60"/>
      <c r="D122" s="60"/>
      <c r="E122" s="61"/>
      <c r="F122" s="133"/>
      <c r="G122" s="21"/>
      <c r="H122" s="62"/>
      <c r="I122" s="62"/>
      <c r="J122" s="61"/>
      <c r="K122" s="133"/>
      <c r="L122" s="21"/>
      <c r="M122" s="62"/>
      <c r="N122" s="62"/>
      <c r="O122" s="61"/>
      <c r="P122" s="133"/>
      <c r="Q122" s="21"/>
      <c r="R122" s="116"/>
      <c r="S122" s="60"/>
      <c r="T122" s="60"/>
      <c r="U122" s="61"/>
      <c r="V122" s="133"/>
      <c r="W122" s="21"/>
      <c r="X122" s="62"/>
      <c r="Y122" s="62"/>
      <c r="Z122" s="61"/>
      <c r="AA122" s="133"/>
      <c r="AB122" s="21"/>
      <c r="AC122" s="62"/>
      <c r="AD122" s="62"/>
      <c r="AE122" s="61"/>
      <c r="AF122" s="133"/>
      <c r="AG122" s="21"/>
      <c r="AH122" s="116"/>
      <c r="AI122" s="101"/>
      <c r="AJ122" s="60"/>
      <c r="AK122" s="61"/>
      <c r="AL122" s="133"/>
      <c r="AM122" s="21"/>
      <c r="AN122" s="62"/>
      <c r="AO122" s="62"/>
      <c r="AP122" s="61"/>
      <c r="AQ122" s="133">
        <f t="shared" si="39"/>
        <v>0</v>
      </c>
      <c r="AR122" s="21">
        <f t="shared" si="40"/>
        <v>0</v>
      </c>
      <c r="AS122" s="62"/>
      <c r="AT122" s="62"/>
      <c r="AU122" s="61"/>
      <c r="AV122" s="133">
        <f t="shared" si="41"/>
        <v>0</v>
      </c>
      <c r="AW122" s="21">
        <f t="shared" si="42"/>
        <v>0</v>
      </c>
    </row>
    <row r="123" spans="2:49" x14ac:dyDescent="0.3">
      <c r="B123" s="116"/>
      <c r="C123" s="60"/>
      <c r="D123" s="60"/>
      <c r="E123" s="61"/>
      <c r="F123" s="133"/>
      <c r="G123" s="21"/>
      <c r="H123" s="62"/>
      <c r="I123" s="62"/>
      <c r="J123" s="61"/>
      <c r="K123" s="133"/>
      <c r="L123" s="21"/>
      <c r="M123" s="62"/>
      <c r="N123" s="62"/>
      <c r="O123" s="61"/>
      <c r="P123" s="133"/>
      <c r="Q123" s="21"/>
      <c r="R123" s="116"/>
      <c r="S123" s="60"/>
      <c r="T123" s="60"/>
      <c r="U123" s="61"/>
      <c r="V123" s="133"/>
      <c r="W123" s="21"/>
      <c r="X123" s="62"/>
      <c r="Y123" s="62"/>
      <c r="Z123" s="61"/>
      <c r="AA123" s="133"/>
      <c r="AB123" s="21"/>
      <c r="AC123" s="62"/>
      <c r="AD123" s="62"/>
      <c r="AE123" s="61"/>
      <c r="AF123" s="133"/>
      <c r="AG123" s="21"/>
      <c r="AH123" s="116"/>
      <c r="AI123" s="101"/>
      <c r="AJ123" s="60"/>
      <c r="AK123" s="61"/>
      <c r="AL123" s="133"/>
      <c r="AM123" s="21"/>
      <c r="AN123" s="62"/>
      <c r="AO123" s="62"/>
      <c r="AP123" s="61"/>
      <c r="AQ123" s="133">
        <f t="shared" si="39"/>
        <v>0</v>
      </c>
      <c r="AR123" s="21">
        <f t="shared" si="40"/>
        <v>0</v>
      </c>
      <c r="AS123" s="62"/>
      <c r="AT123" s="62"/>
      <c r="AU123" s="61"/>
      <c r="AV123" s="133">
        <f t="shared" si="41"/>
        <v>0</v>
      </c>
      <c r="AW123" s="21">
        <f t="shared" si="42"/>
        <v>0</v>
      </c>
    </row>
    <row r="124" spans="2:49" x14ac:dyDescent="0.3">
      <c r="B124" s="116"/>
      <c r="C124" s="60"/>
      <c r="D124" s="60"/>
      <c r="E124" s="61"/>
      <c r="F124" s="133"/>
      <c r="G124" s="21"/>
      <c r="H124" s="62"/>
      <c r="I124" s="62"/>
      <c r="J124" s="61"/>
      <c r="K124" s="133"/>
      <c r="L124" s="21"/>
      <c r="M124" s="62"/>
      <c r="N124" s="62"/>
      <c r="O124" s="61"/>
      <c r="P124" s="133"/>
      <c r="Q124" s="21"/>
      <c r="R124" s="116"/>
      <c r="S124" s="60"/>
      <c r="T124" s="60"/>
      <c r="U124" s="61"/>
      <c r="V124" s="133"/>
      <c r="W124" s="21"/>
      <c r="X124" s="62"/>
      <c r="Y124" s="62"/>
      <c r="Z124" s="61"/>
      <c r="AA124" s="133"/>
      <c r="AB124" s="21"/>
      <c r="AC124" s="62"/>
      <c r="AD124" s="62"/>
      <c r="AE124" s="61"/>
      <c r="AF124" s="133"/>
      <c r="AG124" s="21"/>
      <c r="AH124" s="116"/>
      <c r="AI124" s="101"/>
      <c r="AJ124" s="60"/>
      <c r="AK124" s="61"/>
      <c r="AL124" s="133"/>
      <c r="AM124" s="21"/>
      <c r="AN124" s="62"/>
      <c r="AO124" s="62"/>
      <c r="AP124" s="61"/>
      <c r="AQ124" s="133">
        <f t="shared" si="39"/>
        <v>0</v>
      </c>
      <c r="AR124" s="21">
        <f t="shared" si="40"/>
        <v>0</v>
      </c>
      <c r="AS124" s="62"/>
      <c r="AT124" s="62"/>
      <c r="AU124" s="61"/>
      <c r="AV124" s="133">
        <f t="shared" si="41"/>
        <v>0</v>
      </c>
      <c r="AW124" s="21">
        <f t="shared" si="42"/>
        <v>0</v>
      </c>
    </row>
    <row r="125" spans="2:49" x14ac:dyDescent="0.3">
      <c r="B125" s="116"/>
      <c r="C125" s="60"/>
      <c r="D125" s="60"/>
      <c r="E125" s="61"/>
      <c r="F125" s="133"/>
      <c r="G125" s="21"/>
      <c r="H125" s="62"/>
      <c r="I125" s="62"/>
      <c r="J125" s="61"/>
      <c r="K125" s="133"/>
      <c r="L125" s="21"/>
      <c r="M125" s="62"/>
      <c r="N125" s="62"/>
      <c r="O125" s="61"/>
      <c r="P125" s="133"/>
      <c r="Q125" s="21"/>
      <c r="R125" s="116"/>
      <c r="S125" s="60"/>
      <c r="T125" s="60"/>
      <c r="U125" s="61"/>
      <c r="V125" s="133"/>
      <c r="W125" s="21"/>
      <c r="X125" s="62"/>
      <c r="Y125" s="62"/>
      <c r="Z125" s="61"/>
      <c r="AA125" s="133"/>
      <c r="AB125" s="21"/>
      <c r="AC125" s="62"/>
      <c r="AD125" s="62"/>
      <c r="AE125" s="61"/>
      <c r="AF125" s="133"/>
      <c r="AG125" s="21"/>
      <c r="AH125" s="116"/>
      <c r="AI125" s="101"/>
      <c r="AJ125" s="60"/>
      <c r="AK125" s="61"/>
      <c r="AL125" s="133"/>
      <c r="AM125" s="21"/>
      <c r="AN125" s="62"/>
      <c r="AO125" s="62"/>
      <c r="AP125" s="61"/>
      <c r="AQ125" s="133">
        <f t="shared" si="39"/>
        <v>0</v>
      </c>
      <c r="AR125" s="21">
        <f t="shared" si="40"/>
        <v>0</v>
      </c>
      <c r="AS125" s="62"/>
      <c r="AT125" s="62"/>
      <c r="AU125" s="61"/>
      <c r="AV125" s="133">
        <f t="shared" si="41"/>
        <v>0</v>
      </c>
      <c r="AW125" s="21">
        <f t="shared" si="42"/>
        <v>0</v>
      </c>
    </row>
    <row r="126" spans="2:49" x14ac:dyDescent="0.3">
      <c r="B126" s="116"/>
      <c r="C126" s="60"/>
      <c r="D126" s="60"/>
      <c r="E126" s="61"/>
      <c r="F126" s="133">
        <f t="shared" si="21"/>
        <v>0</v>
      </c>
      <c r="G126" s="21">
        <f t="shared" si="30"/>
        <v>0</v>
      </c>
      <c r="H126" s="62" t="s">
        <v>123</v>
      </c>
      <c r="I126" s="62">
        <v>72</v>
      </c>
      <c r="J126" s="61">
        <v>1.0000000000000001E-5</v>
      </c>
      <c r="K126" s="133">
        <f t="shared" si="22"/>
        <v>3.0000000000000001E-6</v>
      </c>
      <c r="L126" s="21">
        <f t="shared" si="31"/>
        <v>2.1599999999999999E-4</v>
      </c>
      <c r="M126" s="62"/>
      <c r="N126" s="62"/>
      <c r="O126" s="61"/>
      <c r="P126" s="133">
        <f t="shared" si="23"/>
        <v>0</v>
      </c>
      <c r="Q126" s="21">
        <f t="shared" si="32"/>
        <v>0</v>
      </c>
      <c r="R126" s="116"/>
      <c r="S126" s="60"/>
      <c r="T126" s="60"/>
      <c r="U126" s="61"/>
      <c r="V126" s="133">
        <f t="shared" si="24"/>
        <v>0</v>
      </c>
      <c r="W126" s="21">
        <f t="shared" si="33"/>
        <v>0</v>
      </c>
      <c r="X126" s="62"/>
      <c r="Y126" s="62"/>
      <c r="Z126" s="61"/>
      <c r="AA126" s="133">
        <f t="shared" si="25"/>
        <v>0</v>
      </c>
      <c r="AB126" s="21">
        <f t="shared" si="34"/>
        <v>0</v>
      </c>
      <c r="AC126" s="62"/>
      <c r="AD126" s="62"/>
      <c r="AE126" s="61"/>
      <c r="AF126" s="133">
        <f t="shared" si="26"/>
        <v>0</v>
      </c>
      <c r="AG126" s="21">
        <f t="shared" si="35"/>
        <v>0</v>
      </c>
      <c r="AH126" s="116"/>
      <c r="AI126" s="101"/>
      <c r="AJ126" s="60"/>
      <c r="AK126" s="61"/>
      <c r="AL126" s="133">
        <f t="shared" si="27"/>
        <v>0</v>
      </c>
      <c r="AM126" s="21">
        <f t="shared" si="36"/>
        <v>0</v>
      </c>
      <c r="AN126" s="62"/>
      <c r="AO126" s="62"/>
      <c r="AP126" s="61"/>
      <c r="AQ126" s="133">
        <f t="shared" si="39"/>
        <v>0</v>
      </c>
      <c r="AR126" s="21">
        <f t="shared" si="40"/>
        <v>0</v>
      </c>
      <c r="AS126" s="62"/>
      <c r="AT126" s="62"/>
      <c r="AU126" s="61"/>
      <c r="AV126" s="133">
        <f t="shared" si="41"/>
        <v>0</v>
      </c>
      <c r="AW126" s="21">
        <f t="shared" si="42"/>
        <v>0</v>
      </c>
    </row>
    <row r="127" spans="2:49" x14ac:dyDescent="0.3">
      <c r="B127" s="116"/>
      <c r="C127" s="60"/>
      <c r="D127" s="60"/>
      <c r="E127" s="61"/>
      <c r="F127" s="133"/>
      <c r="G127" s="21"/>
      <c r="H127" s="62"/>
      <c r="I127" s="62"/>
      <c r="J127" s="61"/>
      <c r="K127" s="133"/>
      <c r="L127" s="21"/>
      <c r="M127" s="62"/>
      <c r="N127" s="62"/>
      <c r="O127" s="61"/>
      <c r="P127" s="133"/>
      <c r="Q127" s="21"/>
      <c r="R127" s="116"/>
      <c r="S127" s="60"/>
      <c r="T127" s="60"/>
      <c r="U127" s="61"/>
      <c r="V127" s="133"/>
      <c r="W127" s="21"/>
      <c r="X127" s="62"/>
      <c r="Y127" s="62"/>
      <c r="Z127" s="61"/>
      <c r="AA127" s="133"/>
      <c r="AB127" s="21"/>
      <c r="AC127" s="62"/>
      <c r="AD127" s="62"/>
      <c r="AE127" s="61"/>
      <c r="AF127" s="133"/>
      <c r="AG127" s="21"/>
      <c r="AH127" s="116"/>
      <c r="AI127" s="101"/>
      <c r="AJ127" s="60"/>
      <c r="AK127" s="61"/>
      <c r="AL127" s="133"/>
      <c r="AM127" s="21"/>
      <c r="AN127" s="62"/>
      <c r="AO127" s="62"/>
      <c r="AP127" s="61"/>
      <c r="AQ127" s="133"/>
      <c r="AR127" s="21"/>
      <c r="AS127" s="62"/>
      <c r="AT127" s="62"/>
      <c r="AU127" s="61"/>
      <c r="AV127" s="133"/>
      <c r="AW127" s="21"/>
    </row>
    <row r="128" spans="2:49" x14ac:dyDescent="0.3">
      <c r="B128" s="116"/>
      <c r="C128" s="60"/>
      <c r="D128" s="60"/>
      <c r="E128" s="61"/>
      <c r="F128" s="133">
        <f t="shared" si="21"/>
        <v>0</v>
      </c>
      <c r="G128" s="21">
        <f t="shared" si="30"/>
        <v>0</v>
      </c>
      <c r="H128" s="62"/>
      <c r="I128" s="62"/>
      <c r="J128" s="61"/>
      <c r="K128" s="133">
        <f t="shared" si="22"/>
        <v>0</v>
      </c>
      <c r="L128" s="21">
        <f t="shared" si="31"/>
        <v>0</v>
      </c>
      <c r="M128" s="62" t="s">
        <v>124</v>
      </c>
      <c r="N128" s="62">
        <v>72</v>
      </c>
      <c r="O128" s="61">
        <v>2.0000000000000002E-5</v>
      </c>
      <c r="P128" s="133">
        <f t="shared" si="23"/>
        <v>6.0000000000000002E-6</v>
      </c>
      <c r="Q128" s="21">
        <f t="shared" si="32"/>
        <v>4.3199999999999998E-4</v>
      </c>
      <c r="R128" s="116"/>
      <c r="S128" s="60"/>
      <c r="T128" s="60"/>
      <c r="U128" s="61"/>
      <c r="V128" s="133">
        <f t="shared" si="24"/>
        <v>0</v>
      </c>
      <c r="W128" s="21">
        <f t="shared" si="33"/>
        <v>0</v>
      </c>
      <c r="X128" s="62" t="s">
        <v>124</v>
      </c>
      <c r="Y128" s="62">
        <v>72</v>
      </c>
      <c r="Z128" s="61">
        <v>2.0000000000000002E-5</v>
      </c>
      <c r="AA128" s="133">
        <f t="shared" si="25"/>
        <v>6.0000000000000002E-6</v>
      </c>
      <c r="AB128" s="21">
        <f t="shared" si="34"/>
        <v>4.3199999999999998E-4</v>
      </c>
      <c r="AC128" s="62" t="s">
        <v>124</v>
      </c>
      <c r="AD128" s="62">
        <v>72</v>
      </c>
      <c r="AE128" s="61">
        <v>4.0000000000000003E-5</v>
      </c>
      <c r="AF128" s="133">
        <f t="shared" si="26"/>
        <v>1.2E-5</v>
      </c>
      <c r="AG128" s="21">
        <f t="shared" si="35"/>
        <v>8.6399999999999997E-4</v>
      </c>
      <c r="AH128" s="116"/>
      <c r="AI128" s="101"/>
      <c r="AJ128" s="60"/>
      <c r="AK128" s="61"/>
      <c r="AL128" s="133">
        <f t="shared" si="27"/>
        <v>0</v>
      </c>
      <c r="AM128" s="21">
        <f t="shared" si="36"/>
        <v>0</v>
      </c>
      <c r="AN128" s="62" t="s">
        <v>124</v>
      </c>
      <c r="AO128" s="62">
        <v>72</v>
      </c>
      <c r="AP128" s="61">
        <v>4.0000000000000003E-5</v>
      </c>
      <c r="AQ128" s="133">
        <f t="shared" si="28"/>
        <v>1.2E-5</v>
      </c>
      <c r="AR128" s="21">
        <f t="shared" si="37"/>
        <v>8.6399999999999997E-4</v>
      </c>
      <c r="AS128" s="62" t="s">
        <v>124</v>
      </c>
      <c r="AT128" s="62">
        <v>72</v>
      </c>
      <c r="AU128" s="61">
        <v>1E-4</v>
      </c>
      <c r="AV128" s="133">
        <f t="shared" si="29"/>
        <v>3.0000000000000001E-5</v>
      </c>
      <c r="AW128" s="21">
        <f t="shared" si="38"/>
        <v>2.16E-3</v>
      </c>
    </row>
    <row r="129" spans="2:49" x14ac:dyDescent="0.3">
      <c r="B129" s="116"/>
      <c r="C129" s="60"/>
      <c r="D129" s="60"/>
      <c r="E129" s="61"/>
      <c r="F129" s="133">
        <f t="shared" si="21"/>
        <v>0</v>
      </c>
      <c r="G129" s="21">
        <f t="shared" si="30"/>
        <v>0</v>
      </c>
      <c r="H129" s="62"/>
      <c r="I129" s="62"/>
      <c r="J129" s="61"/>
      <c r="K129" s="133">
        <f t="shared" si="22"/>
        <v>0</v>
      </c>
      <c r="L129" s="21">
        <f t="shared" si="31"/>
        <v>0</v>
      </c>
      <c r="M129" s="62"/>
      <c r="N129" s="78"/>
      <c r="O129" s="61"/>
      <c r="P129" s="133">
        <f t="shared" si="23"/>
        <v>0</v>
      </c>
      <c r="Q129" s="21">
        <f t="shared" si="32"/>
        <v>0</v>
      </c>
      <c r="R129" s="116"/>
      <c r="S129" s="60"/>
      <c r="T129" s="60"/>
      <c r="U129" s="61"/>
      <c r="V129" s="133">
        <f t="shared" si="24"/>
        <v>0</v>
      </c>
      <c r="W129" s="21">
        <f t="shared" si="33"/>
        <v>0</v>
      </c>
      <c r="X129" s="62"/>
      <c r="Y129" s="62"/>
      <c r="Z129" s="61"/>
      <c r="AA129" s="133">
        <f t="shared" si="25"/>
        <v>0</v>
      </c>
      <c r="AB129" s="21">
        <f t="shared" si="34"/>
        <v>0</v>
      </c>
      <c r="AC129" s="62"/>
      <c r="AD129" s="78"/>
      <c r="AE129" s="61"/>
      <c r="AF129" s="133">
        <f t="shared" si="26"/>
        <v>0</v>
      </c>
      <c r="AG129" s="21">
        <f t="shared" si="35"/>
        <v>0</v>
      </c>
      <c r="AH129" s="116"/>
      <c r="AI129" s="101"/>
      <c r="AJ129" s="60"/>
      <c r="AK129" s="61"/>
      <c r="AL129" s="133">
        <f t="shared" si="27"/>
        <v>0</v>
      </c>
      <c r="AM129" s="21">
        <f t="shared" si="36"/>
        <v>0</v>
      </c>
      <c r="AN129" s="62"/>
      <c r="AO129" s="62"/>
      <c r="AP129" s="61"/>
      <c r="AQ129" s="133">
        <f t="shared" si="28"/>
        <v>0</v>
      </c>
      <c r="AR129" s="21">
        <f t="shared" si="37"/>
        <v>0</v>
      </c>
      <c r="AS129" s="62" t="s">
        <v>115</v>
      </c>
      <c r="AT129" s="62">
        <v>112</v>
      </c>
      <c r="AU129" s="61">
        <v>1E-4</v>
      </c>
      <c r="AV129" s="133">
        <f t="shared" si="29"/>
        <v>3.0000000000000001E-5</v>
      </c>
      <c r="AW129" s="21">
        <f t="shared" si="38"/>
        <v>3.3600000000000001E-3</v>
      </c>
    </row>
    <row r="130" spans="2:49" x14ac:dyDescent="0.3">
      <c r="B130" s="116"/>
      <c r="C130" s="60"/>
      <c r="D130" s="60"/>
      <c r="E130" s="61"/>
      <c r="F130" s="133"/>
      <c r="G130" s="21"/>
      <c r="H130" s="62"/>
      <c r="I130" s="62"/>
      <c r="J130" s="61"/>
      <c r="K130" s="133"/>
      <c r="L130" s="21"/>
      <c r="M130" s="62"/>
      <c r="N130" s="78"/>
      <c r="O130" s="61"/>
      <c r="P130" s="133"/>
      <c r="Q130" s="21"/>
      <c r="R130" s="116"/>
      <c r="S130" s="60"/>
      <c r="T130" s="60"/>
      <c r="U130" s="61"/>
      <c r="V130" s="133"/>
      <c r="W130" s="21"/>
      <c r="X130" s="62"/>
      <c r="Y130" s="62"/>
      <c r="Z130" s="61"/>
      <c r="AA130" s="133"/>
      <c r="AB130" s="21"/>
      <c r="AC130" s="62"/>
      <c r="AD130" s="78"/>
      <c r="AE130" s="61"/>
      <c r="AF130" s="133"/>
      <c r="AG130" s="21"/>
      <c r="AH130" s="116"/>
      <c r="AI130" s="101"/>
      <c r="AJ130" s="60"/>
      <c r="AK130" s="61"/>
      <c r="AL130" s="133"/>
      <c r="AM130" s="21"/>
      <c r="AN130" s="62"/>
      <c r="AO130" s="62"/>
      <c r="AP130" s="61"/>
      <c r="AQ130" s="133"/>
      <c r="AR130" s="21"/>
      <c r="AS130" s="62"/>
      <c r="AT130" s="78"/>
      <c r="AU130" s="61"/>
      <c r="AV130" s="133">
        <f t="shared" si="29"/>
        <v>0</v>
      </c>
      <c r="AW130" s="21">
        <f t="shared" si="38"/>
        <v>0</v>
      </c>
    </row>
    <row r="131" spans="2:49" ht="12.75" thickBot="1" x14ac:dyDescent="0.35">
      <c r="B131" s="117"/>
      <c r="C131" s="54"/>
      <c r="D131" s="54"/>
      <c r="E131" s="55"/>
      <c r="F131" s="133">
        <f t="shared" si="21"/>
        <v>0</v>
      </c>
      <c r="G131" s="21">
        <f t="shared" si="30"/>
        <v>0</v>
      </c>
      <c r="H131" s="56"/>
      <c r="I131" s="56"/>
      <c r="J131" s="55"/>
      <c r="K131" s="133">
        <f t="shared" si="22"/>
        <v>0</v>
      </c>
      <c r="L131" s="21">
        <f t="shared" si="31"/>
        <v>0</v>
      </c>
      <c r="M131" s="56"/>
      <c r="N131" s="80"/>
      <c r="O131" s="55"/>
      <c r="P131" s="133">
        <f t="shared" si="23"/>
        <v>0</v>
      </c>
      <c r="Q131" s="21">
        <f t="shared" si="32"/>
        <v>0</v>
      </c>
      <c r="R131" s="117"/>
      <c r="S131" s="54"/>
      <c r="T131" s="54"/>
      <c r="U131" s="55"/>
      <c r="V131" s="133">
        <f t="shared" si="24"/>
        <v>0</v>
      </c>
      <c r="W131" s="21">
        <f t="shared" si="33"/>
        <v>0</v>
      </c>
      <c r="X131" s="56"/>
      <c r="Y131" s="56"/>
      <c r="Z131" s="55"/>
      <c r="AA131" s="133">
        <f t="shared" si="25"/>
        <v>0</v>
      </c>
      <c r="AB131" s="21">
        <f t="shared" si="34"/>
        <v>0</v>
      </c>
      <c r="AC131" s="56"/>
      <c r="AD131" s="80"/>
      <c r="AE131" s="55"/>
      <c r="AF131" s="133">
        <f t="shared" si="26"/>
        <v>0</v>
      </c>
      <c r="AG131" s="21">
        <f t="shared" si="35"/>
        <v>0</v>
      </c>
      <c r="AH131" s="117"/>
      <c r="AI131" s="102"/>
      <c r="AJ131" s="54"/>
      <c r="AK131" s="55"/>
      <c r="AL131" s="133">
        <f t="shared" si="27"/>
        <v>0</v>
      </c>
      <c r="AM131" s="21">
        <f t="shared" si="36"/>
        <v>0</v>
      </c>
      <c r="AN131" s="56"/>
      <c r="AO131" s="56"/>
      <c r="AP131" s="55"/>
      <c r="AQ131" s="133">
        <f t="shared" si="28"/>
        <v>0</v>
      </c>
      <c r="AR131" s="21">
        <f t="shared" si="37"/>
        <v>0</v>
      </c>
      <c r="AS131" s="57" t="s">
        <v>138</v>
      </c>
      <c r="AT131" s="79">
        <v>200</v>
      </c>
      <c r="AU131" s="93">
        <v>1.0000000000000001E-5</v>
      </c>
      <c r="AV131" s="133">
        <f t="shared" si="29"/>
        <v>3.0000000000000001E-6</v>
      </c>
      <c r="AW131" s="21">
        <f t="shared" si="38"/>
        <v>6.0000000000000006E-4</v>
      </c>
    </row>
    <row r="132" spans="2:49" ht="12.75" thickBot="1" x14ac:dyDescent="0.35">
      <c r="B132" s="118" t="s">
        <v>114</v>
      </c>
      <c r="C132" s="59">
        <f>COUNTA(C59:C131)</f>
        <v>20</v>
      </c>
      <c r="D132" s="105">
        <f>SUM(D59:D131)</f>
        <v>0</v>
      </c>
      <c r="E132" s="84">
        <f>SUM(E59:E131)</f>
        <v>0.99999999999999989</v>
      </c>
      <c r="F132" s="84"/>
      <c r="G132" s="105"/>
      <c r="H132" s="59">
        <f>COUNTA(H59:H131)</f>
        <v>30</v>
      </c>
      <c r="I132" s="105"/>
      <c r="J132" s="84">
        <f>SUM(J59:J131)</f>
        <v>0.99999999999999989</v>
      </c>
      <c r="K132" s="84"/>
      <c r="L132" s="105"/>
      <c r="M132" s="59">
        <f>COUNTA(M59:M131)</f>
        <v>30</v>
      </c>
      <c r="N132" s="105"/>
      <c r="O132" s="104">
        <f>SUM(O59:O131)</f>
        <v>1</v>
      </c>
      <c r="P132" s="84"/>
      <c r="Q132" s="105"/>
      <c r="R132" s="118" t="s">
        <v>114</v>
      </c>
      <c r="S132" s="59">
        <f>COUNTA(S59:S131)</f>
        <v>21</v>
      </c>
      <c r="T132" s="105">
        <f>SUM(T59:T131)</f>
        <v>0</v>
      </c>
      <c r="U132" s="84">
        <f>SUM(U59:U131)</f>
        <v>0.99999999999999989</v>
      </c>
      <c r="V132" s="84"/>
      <c r="W132" s="105"/>
      <c r="X132" s="59">
        <f>COUNTA(X59:X131)</f>
        <v>29</v>
      </c>
      <c r="Y132" s="105">
        <f>SUM(Y59:Y131)</f>
        <v>133</v>
      </c>
      <c r="Z132" s="84">
        <f>SUM(Z59:Z131)</f>
        <v>1</v>
      </c>
      <c r="AA132" s="84"/>
      <c r="AB132" s="105"/>
      <c r="AC132" s="59">
        <f>COUNTA(AC59:AC131)</f>
        <v>30</v>
      </c>
      <c r="AD132" s="105">
        <f>SUM(AD59:AD131)</f>
        <v>136</v>
      </c>
      <c r="AE132" s="84">
        <f>SUM(AE59:AE131)</f>
        <v>1</v>
      </c>
      <c r="AF132" s="84"/>
      <c r="AG132" s="105"/>
      <c r="AH132" s="118" t="s">
        <v>114</v>
      </c>
      <c r="AI132" s="103">
        <f>COUNTA(AI59:AI131)</f>
        <v>24</v>
      </c>
      <c r="AJ132" s="105">
        <f>SUM(AJ59:AJ131)</f>
        <v>0</v>
      </c>
      <c r="AK132" s="84">
        <f>SUM(AK59:AK131)</f>
        <v>0.99999999999999989</v>
      </c>
      <c r="AL132" s="84"/>
      <c r="AM132" s="105"/>
      <c r="AN132" s="59">
        <f>COUNTA(AN59:AN131)</f>
        <v>29</v>
      </c>
      <c r="AO132" s="105">
        <f>SUM(AO59:AO131)</f>
        <v>292</v>
      </c>
      <c r="AP132" s="84">
        <f>SUM(AP59:AP131)</f>
        <v>1</v>
      </c>
      <c r="AQ132" s="84"/>
      <c r="AR132" s="105"/>
      <c r="AS132" s="59">
        <f>COUNTA(AS59:AS131)</f>
        <v>29</v>
      </c>
      <c r="AT132" s="105">
        <f>SUM(AT59:AT131)</f>
        <v>604</v>
      </c>
      <c r="AU132" s="84">
        <f>SUM(AU59:AU131)</f>
        <v>1.0000000000000002</v>
      </c>
      <c r="AV132" s="84"/>
      <c r="AW132" s="105"/>
    </row>
    <row r="133" spans="2:49" ht="12.75" thickBot="1" x14ac:dyDescent="0.35">
      <c r="B133" s="119" t="s">
        <v>3</v>
      </c>
      <c r="C133" s="120" t="s">
        <v>82</v>
      </c>
      <c r="D133" s="120" t="s">
        <v>117</v>
      </c>
      <c r="E133" s="121" t="s">
        <v>104</v>
      </c>
      <c r="F133" s="121" t="s">
        <v>132</v>
      </c>
      <c r="G133" s="121" t="s">
        <v>120</v>
      </c>
      <c r="H133" s="122" t="s">
        <v>83</v>
      </c>
      <c r="I133" s="120" t="s">
        <v>117</v>
      </c>
      <c r="J133" s="121" t="s">
        <v>104</v>
      </c>
      <c r="K133" s="121" t="s">
        <v>132</v>
      </c>
      <c r="L133" s="121" t="s">
        <v>120</v>
      </c>
      <c r="M133" s="122" t="s">
        <v>84</v>
      </c>
      <c r="N133" s="120" t="s">
        <v>117</v>
      </c>
      <c r="O133" s="121" t="s">
        <v>104</v>
      </c>
      <c r="P133" s="121" t="s">
        <v>132</v>
      </c>
      <c r="Q133" s="121" t="s">
        <v>120</v>
      </c>
      <c r="R133" s="119" t="s">
        <v>3</v>
      </c>
      <c r="S133" s="120" t="s">
        <v>82</v>
      </c>
      <c r="T133" s="120" t="s">
        <v>117</v>
      </c>
      <c r="U133" s="121" t="s">
        <v>104</v>
      </c>
      <c r="V133" s="121" t="s">
        <v>132</v>
      </c>
      <c r="W133" s="121" t="s">
        <v>120</v>
      </c>
      <c r="X133" s="122" t="s">
        <v>83</v>
      </c>
      <c r="Y133" s="120" t="s">
        <v>117</v>
      </c>
      <c r="Z133" s="121" t="s">
        <v>104</v>
      </c>
      <c r="AA133" s="121" t="s">
        <v>132</v>
      </c>
      <c r="AB133" s="121" t="s">
        <v>120</v>
      </c>
      <c r="AC133" s="122" t="s">
        <v>84</v>
      </c>
      <c r="AD133" s="120" t="s">
        <v>117</v>
      </c>
      <c r="AE133" s="121" t="s">
        <v>104</v>
      </c>
      <c r="AF133" s="121" t="s">
        <v>132</v>
      </c>
      <c r="AG133" s="121" t="s">
        <v>120</v>
      </c>
      <c r="AH133" s="119" t="s">
        <v>3</v>
      </c>
      <c r="AI133" s="123" t="s">
        <v>117</v>
      </c>
      <c r="AJ133" s="120" t="s">
        <v>117</v>
      </c>
      <c r="AK133" s="121" t="s">
        <v>104</v>
      </c>
      <c r="AL133" s="121" t="s">
        <v>132</v>
      </c>
      <c r="AM133" s="121" t="s">
        <v>120</v>
      </c>
      <c r="AN133" s="122" t="s">
        <v>83</v>
      </c>
      <c r="AO133" s="120" t="s">
        <v>117</v>
      </c>
      <c r="AP133" s="121" t="s">
        <v>104</v>
      </c>
      <c r="AQ133" s="121" t="s">
        <v>132</v>
      </c>
      <c r="AR133" s="121" t="s">
        <v>120</v>
      </c>
      <c r="AS133" s="122" t="s">
        <v>84</v>
      </c>
      <c r="AT133" s="120" t="s">
        <v>117</v>
      </c>
      <c r="AU133" s="121" t="s">
        <v>104</v>
      </c>
      <c r="AV133" s="121" t="s">
        <v>132</v>
      </c>
      <c r="AW133" s="124" t="s">
        <v>120</v>
      </c>
    </row>
    <row r="134" spans="2:49" x14ac:dyDescent="0.3">
      <c r="B134" s="125"/>
      <c r="C134" s="18" t="s">
        <v>26</v>
      </c>
      <c r="D134" s="18"/>
      <c r="E134" s="19">
        <v>0.06</v>
      </c>
      <c r="F134" s="133">
        <f>E134*$E$8</f>
        <v>6.0000000000000001E-3</v>
      </c>
      <c r="G134" s="21">
        <f>F134*D134</f>
        <v>0</v>
      </c>
      <c r="H134" s="20" t="s">
        <v>26</v>
      </c>
      <c r="I134" s="20"/>
      <c r="J134" s="19">
        <v>0.08</v>
      </c>
      <c r="K134" s="133">
        <f>J134*$E$8</f>
        <v>8.0000000000000002E-3</v>
      </c>
      <c r="L134" s="21">
        <f>K134*I134</f>
        <v>0</v>
      </c>
      <c r="M134" s="20" t="s">
        <v>26</v>
      </c>
      <c r="N134" s="63"/>
      <c r="O134" s="85">
        <v>0.1</v>
      </c>
      <c r="P134" s="133">
        <f>O134*$E$8</f>
        <v>1.0000000000000002E-2</v>
      </c>
      <c r="Q134" s="21">
        <f>P134*N134</f>
        <v>0</v>
      </c>
      <c r="R134" s="125"/>
      <c r="S134" s="18" t="s">
        <v>26</v>
      </c>
      <c r="T134" s="18"/>
      <c r="U134" s="19">
        <v>0.08</v>
      </c>
      <c r="V134" s="133">
        <f>U134*$E$9</f>
        <v>8.0000000000000002E-3</v>
      </c>
      <c r="W134" s="21">
        <f>V134*T134</f>
        <v>0</v>
      </c>
      <c r="X134" s="20" t="s">
        <v>26</v>
      </c>
      <c r="Y134" s="20"/>
      <c r="Z134" s="19">
        <v>0.1</v>
      </c>
      <c r="AA134" s="133">
        <f>Z134*$E$9</f>
        <v>1.0000000000000002E-2</v>
      </c>
      <c r="AB134" s="21">
        <f>AA134*Y134</f>
        <v>0</v>
      </c>
      <c r="AC134" s="20" t="s">
        <v>26</v>
      </c>
      <c r="AD134" s="63"/>
      <c r="AE134" s="85">
        <v>0.12</v>
      </c>
      <c r="AF134" s="133">
        <f>AE134*$E$9</f>
        <v>1.2E-2</v>
      </c>
      <c r="AG134" s="21">
        <f>AF134*AD134</f>
        <v>0</v>
      </c>
      <c r="AH134" s="125"/>
      <c r="AI134" s="96" t="s">
        <v>26</v>
      </c>
      <c r="AJ134" s="18"/>
      <c r="AK134" s="19">
        <v>0.1</v>
      </c>
      <c r="AL134" s="133">
        <f>AK134*$E$10</f>
        <v>1.0000000000000002E-2</v>
      </c>
      <c r="AM134" s="21">
        <f>AL134*AJ134</f>
        <v>0</v>
      </c>
      <c r="AN134" s="20" t="s">
        <v>26</v>
      </c>
      <c r="AO134" s="20"/>
      <c r="AP134" s="19">
        <v>0.12</v>
      </c>
      <c r="AQ134" s="133">
        <f>AP134*$E$10</f>
        <v>1.2E-2</v>
      </c>
      <c r="AR134" s="21">
        <f>AQ134*AO134</f>
        <v>0</v>
      </c>
      <c r="AS134" s="20" t="s">
        <v>26</v>
      </c>
      <c r="AT134" s="63"/>
      <c r="AU134" s="85">
        <v>0.2</v>
      </c>
      <c r="AV134" s="133">
        <f>AU134*$E$10</f>
        <v>2.0000000000000004E-2</v>
      </c>
      <c r="AW134" s="21">
        <f>AV134*AT134</f>
        <v>0</v>
      </c>
    </row>
    <row r="135" spans="2:49" x14ac:dyDescent="0.3">
      <c r="B135" s="126"/>
      <c r="C135" s="21" t="s">
        <v>25</v>
      </c>
      <c r="D135" s="21"/>
      <c r="E135" s="22">
        <v>0.06</v>
      </c>
      <c r="F135" s="133">
        <f t="shared" ref="F135:F209" si="43">E135*$E$8</f>
        <v>6.0000000000000001E-3</v>
      </c>
      <c r="G135" s="21">
        <f t="shared" ref="G135:G209" si="44">F135*D135</f>
        <v>0</v>
      </c>
      <c r="H135" s="23" t="s">
        <v>25</v>
      </c>
      <c r="I135" s="23"/>
      <c r="J135" s="22">
        <v>0.08</v>
      </c>
      <c r="K135" s="133">
        <f t="shared" ref="K135:K209" si="45">J135*$E$8</f>
        <v>8.0000000000000002E-3</v>
      </c>
      <c r="L135" s="21">
        <f t="shared" ref="L135:L209" si="46">K135*I135</f>
        <v>0</v>
      </c>
      <c r="M135" s="23" t="s">
        <v>25</v>
      </c>
      <c r="N135" s="64"/>
      <c r="O135" s="22">
        <v>0.1</v>
      </c>
      <c r="P135" s="133">
        <f t="shared" ref="P135:P209" si="47">O135*$E$8</f>
        <v>1.0000000000000002E-2</v>
      </c>
      <c r="Q135" s="21">
        <f t="shared" ref="Q135:Q209" si="48">P135*N135</f>
        <v>0</v>
      </c>
      <c r="R135" s="126"/>
      <c r="S135" s="21" t="s">
        <v>25</v>
      </c>
      <c r="T135" s="21"/>
      <c r="U135" s="22">
        <v>0.08</v>
      </c>
      <c r="V135" s="133">
        <f t="shared" ref="V135:V209" si="49">U135*$E$9</f>
        <v>8.0000000000000002E-3</v>
      </c>
      <c r="W135" s="21">
        <f t="shared" ref="W135:W209" si="50">V135*T135</f>
        <v>0</v>
      </c>
      <c r="X135" s="23" t="s">
        <v>25</v>
      </c>
      <c r="Y135" s="23"/>
      <c r="Z135" s="22">
        <v>0.1</v>
      </c>
      <c r="AA135" s="133">
        <f t="shared" ref="AA135:AA209" si="51">Z135*$E$9</f>
        <v>1.0000000000000002E-2</v>
      </c>
      <c r="AB135" s="21">
        <f t="shared" ref="AB135:AB209" si="52">AA135*Y135</f>
        <v>0</v>
      </c>
      <c r="AC135" s="23" t="s">
        <v>25</v>
      </c>
      <c r="AD135" s="64"/>
      <c r="AE135" s="22">
        <v>0.12</v>
      </c>
      <c r="AF135" s="133">
        <f t="shared" ref="AF135:AF209" si="53">AE135*$E$9</f>
        <v>1.2E-2</v>
      </c>
      <c r="AG135" s="21">
        <f t="shared" ref="AG135:AG209" si="54">AF135*AD135</f>
        <v>0</v>
      </c>
      <c r="AH135" s="126"/>
      <c r="AI135" s="97" t="s">
        <v>25</v>
      </c>
      <c r="AJ135" s="21"/>
      <c r="AK135" s="22">
        <v>0.1</v>
      </c>
      <c r="AL135" s="133">
        <f t="shared" ref="AL135:AL209" si="55">AK135*$E$10</f>
        <v>1.0000000000000002E-2</v>
      </c>
      <c r="AM135" s="21">
        <f t="shared" ref="AM135:AM209" si="56">AL135*AJ135</f>
        <v>0</v>
      </c>
      <c r="AN135" s="23" t="s">
        <v>25</v>
      </c>
      <c r="AO135" s="23"/>
      <c r="AP135" s="22">
        <v>0.12</v>
      </c>
      <c r="AQ135" s="133">
        <f t="shared" ref="AQ135:AQ209" si="57">AP135*$E$10</f>
        <v>1.2E-2</v>
      </c>
      <c r="AR135" s="21">
        <f t="shared" ref="AR135:AR209" si="58">AQ135*AO135</f>
        <v>0</v>
      </c>
      <c r="AS135" s="23" t="s">
        <v>25</v>
      </c>
      <c r="AT135" s="64"/>
      <c r="AU135" s="22">
        <v>0.2</v>
      </c>
      <c r="AV135" s="133">
        <f t="shared" ref="AV135:AV209" si="59">AU135*$E$10</f>
        <v>2.0000000000000004E-2</v>
      </c>
      <c r="AW135" s="21">
        <f t="shared" ref="AW135:AW209" si="60">AV135*AT135</f>
        <v>0</v>
      </c>
    </row>
    <row r="136" spans="2:49" x14ac:dyDescent="0.3">
      <c r="B136" s="126"/>
      <c r="C136" s="31" t="s">
        <v>38</v>
      </c>
      <c r="D136" s="31"/>
      <c r="E136" s="32">
        <v>0.1</v>
      </c>
      <c r="F136" s="133">
        <f t="shared" si="43"/>
        <v>1.0000000000000002E-2</v>
      </c>
      <c r="G136" s="21">
        <f t="shared" si="44"/>
        <v>0</v>
      </c>
      <c r="H136" s="33" t="s">
        <v>8</v>
      </c>
      <c r="I136" s="33"/>
      <c r="J136" s="32">
        <v>0.05</v>
      </c>
      <c r="K136" s="133">
        <f t="shared" si="45"/>
        <v>5.000000000000001E-3</v>
      </c>
      <c r="L136" s="21">
        <f t="shared" si="46"/>
        <v>0</v>
      </c>
      <c r="M136" s="33"/>
      <c r="N136" s="65"/>
      <c r="O136" s="32"/>
      <c r="P136" s="133">
        <f t="shared" si="47"/>
        <v>0</v>
      </c>
      <c r="Q136" s="21">
        <f t="shared" si="48"/>
        <v>0</v>
      </c>
      <c r="R136" s="126"/>
      <c r="S136" s="31" t="s">
        <v>7</v>
      </c>
      <c r="T136" s="31"/>
      <c r="U136" s="32">
        <v>0.1</v>
      </c>
      <c r="V136" s="133">
        <f t="shared" si="49"/>
        <v>1.0000000000000002E-2</v>
      </c>
      <c r="W136" s="21">
        <f t="shared" si="50"/>
        <v>0</v>
      </c>
      <c r="X136" s="33"/>
      <c r="Y136" s="33"/>
      <c r="Z136" s="32"/>
      <c r="AA136" s="133">
        <f t="shared" si="51"/>
        <v>0</v>
      </c>
      <c r="AB136" s="21">
        <f t="shared" si="52"/>
        <v>0</v>
      </c>
      <c r="AC136" s="33"/>
      <c r="AD136" s="65"/>
      <c r="AE136" s="32"/>
      <c r="AF136" s="133">
        <f t="shared" si="53"/>
        <v>0</v>
      </c>
      <c r="AG136" s="21">
        <f t="shared" si="54"/>
        <v>0</v>
      </c>
      <c r="AH136" s="126"/>
      <c r="AI136" s="98" t="s">
        <v>41</v>
      </c>
      <c r="AJ136" s="31"/>
      <c r="AK136" s="32">
        <v>0.1</v>
      </c>
      <c r="AL136" s="133">
        <f t="shared" si="55"/>
        <v>1.0000000000000002E-2</v>
      </c>
      <c r="AM136" s="21">
        <f t="shared" si="56"/>
        <v>0</v>
      </c>
      <c r="AN136" s="33"/>
      <c r="AO136" s="33"/>
      <c r="AP136" s="32"/>
      <c r="AQ136" s="133">
        <f t="shared" si="57"/>
        <v>0</v>
      </c>
      <c r="AR136" s="21">
        <f t="shared" si="58"/>
        <v>0</v>
      </c>
      <c r="AS136" s="33"/>
      <c r="AT136" s="65"/>
      <c r="AU136" s="32"/>
      <c r="AV136" s="133">
        <f t="shared" si="59"/>
        <v>0</v>
      </c>
      <c r="AW136" s="21">
        <f t="shared" si="60"/>
        <v>0</v>
      </c>
    </row>
    <row r="137" spans="2:49" x14ac:dyDescent="0.3">
      <c r="B137" s="126"/>
      <c r="C137" s="31" t="s">
        <v>39</v>
      </c>
      <c r="D137" s="31"/>
      <c r="E137" s="32">
        <v>0.1</v>
      </c>
      <c r="F137" s="133">
        <f t="shared" si="43"/>
        <v>1.0000000000000002E-2</v>
      </c>
      <c r="G137" s="21">
        <f t="shared" si="44"/>
        <v>0</v>
      </c>
      <c r="H137" s="33" t="s">
        <v>46</v>
      </c>
      <c r="I137" s="33"/>
      <c r="J137" s="32">
        <v>0.05</v>
      </c>
      <c r="K137" s="133">
        <f t="shared" si="45"/>
        <v>5.000000000000001E-3</v>
      </c>
      <c r="L137" s="21">
        <f t="shared" si="46"/>
        <v>0</v>
      </c>
      <c r="M137" s="33" t="s">
        <v>52</v>
      </c>
      <c r="N137" s="65"/>
      <c r="O137" s="32">
        <v>0.03</v>
      </c>
      <c r="P137" s="133">
        <f t="shared" si="47"/>
        <v>3.0000000000000001E-3</v>
      </c>
      <c r="Q137" s="21">
        <f t="shared" si="48"/>
        <v>0</v>
      </c>
      <c r="R137" s="126"/>
      <c r="S137" s="31" t="s">
        <v>40</v>
      </c>
      <c r="T137" s="31"/>
      <c r="U137" s="32">
        <v>0.1</v>
      </c>
      <c r="V137" s="133">
        <f t="shared" si="49"/>
        <v>1.0000000000000002E-2</v>
      </c>
      <c r="W137" s="21">
        <f t="shared" si="50"/>
        <v>0</v>
      </c>
      <c r="X137" s="33"/>
      <c r="Y137" s="33"/>
      <c r="Z137" s="32"/>
      <c r="AA137" s="133">
        <f t="shared" si="51"/>
        <v>0</v>
      </c>
      <c r="AB137" s="21">
        <f t="shared" si="52"/>
        <v>0</v>
      </c>
      <c r="AC137" s="33"/>
      <c r="AD137" s="65"/>
      <c r="AE137" s="32"/>
      <c r="AF137" s="133">
        <f t="shared" si="53"/>
        <v>0</v>
      </c>
      <c r="AG137" s="21">
        <f t="shared" si="54"/>
        <v>0</v>
      </c>
      <c r="AH137" s="126"/>
      <c r="AI137" s="98" t="s">
        <v>43</v>
      </c>
      <c r="AJ137" s="31"/>
      <c r="AK137" s="32">
        <v>0.1</v>
      </c>
      <c r="AL137" s="133">
        <f t="shared" si="55"/>
        <v>1.0000000000000002E-2</v>
      </c>
      <c r="AM137" s="21">
        <f t="shared" si="56"/>
        <v>0</v>
      </c>
      <c r="AN137" s="33"/>
      <c r="AO137" s="33"/>
      <c r="AP137" s="32"/>
      <c r="AQ137" s="133">
        <f t="shared" si="57"/>
        <v>0</v>
      </c>
      <c r="AR137" s="21">
        <f t="shared" si="58"/>
        <v>0</v>
      </c>
      <c r="AS137" s="33"/>
      <c r="AT137" s="65"/>
      <c r="AU137" s="32"/>
      <c r="AV137" s="133">
        <f t="shared" si="59"/>
        <v>0</v>
      </c>
      <c r="AW137" s="21">
        <f t="shared" si="60"/>
        <v>0</v>
      </c>
    </row>
    <row r="138" spans="2:49" x14ac:dyDescent="0.3">
      <c r="B138" s="126"/>
      <c r="C138" s="31" t="s">
        <v>6</v>
      </c>
      <c r="D138" s="31"/>
      <c r="E138" s="32">
        <v>7.0000000000000007E-2</v>
      </c>
      <c r="F138" s="133">
        <f t="shared" si="43"/>
        <v>7.000000000000001E-3</v>
      </c>
      <c r="G138" s="21">
        <f t="shared" si="44"/>
        <v>0</v>
      </c>
      <c r="H138" s="33" t="s">
        <v>47</v>
      </c>
      <c r="I138" s="33"/>
      <c r="J138" s="32">
        <v>0.05</v>
      </c>
      <c r="K138" s="133">
        <f t="shared" si="45"/>
        <v>5.000000000000001E-3</v>
      </c>
      <c r="L138" s="21">
        <f t="shared" si="46"/>
        <v>0</v>
      </c>
      <c r="M138" s="33" t="s">
        <v>53</v>
      </c>
      <c r="N138" s="65"/>
      <c r="O138" s="32">
        <v>0.03</v>
      </c>
      <c r="P138" s="133">
        <f t="shared" si="47"/>
        <v>3.0000000000000001E-3</v>
      </c>
      <c r="Q138" s="21">
        <f t="shared" si="48"/>
        <v>0</v>
      </c>
      <c r="R138" s="126"/>
      <c r="S138" s="31" t="s">
        <v>41</v>
      </c>
      <c r="T138" s="31"/>
      <c r="U138" s="32">
        <v>0.09</v>
      </c>
      <c r="V138" s="133">
        <f t="shared" si="49"/>
        <v>8.9999999999999993E-3</v>
      </c>
      <c r="W138" s="21">
        <f t="shared" si="50"/>
        <v>0</v>
      </c>
      <c r="X138" s="33"/>
      <c r="Y138" s="33"/>
      <c r="Z138" s="32"/>
      <c r="AA138" s="133">
        <f t="shared" si="51"/>
        <v>0</v>
      </c>
      <c r="AB138" s="21">
        <f t="shared" si="52"/>
        <v>0</v>
      </c>
      <c r="AC138" s="33"/>
      <c r="AD138" s="65"/>
      <c r="AE138" s="32"/>
      <c r="AF138" s="133">
        <f t="shared" si="53"/>
        <v>0</v>
      </c>
      <c r="AG138" s="21">
        <f t="shared" si="54"/>
        <v>0</v>
      </c>
      <c r="AH138" s="126"/>
      <c r="AI138" s="98" t="s">
        <v>44</v>
      </c>
      <c r="AJ138" s="31"/>
      <c r="AK138" s="32">
        <v>0.09</v>
      </c>
      <c r="AL138" s="133">
        <f t="shared" si="55"/>
        <v>8.9999999999999993E-3</v>
      </c>
      <c r="AM138" s="21">
        <f t="shared" si="56"/>
        <v>0</v>
      </c>
      <c r="AN138" s="33"/>
      <c r="AO138" s="33"/>
      <c r="AP138" s="32"/>
      <c r="AQ138" s="133">
        <f t="shared" si="57"/>
        <v>0</v>
      </c>
      <c r="AR138" s="21">
        <f t="shared" si="58"/>
        <v>0</v>
      </c>
      <c r="AS138" s="33"/>
      <c r="AT138" s="65"/>
      <c r="AU138" s="32"/>
      <c r="AV138" s="133">
        <f t="shared" si="59"/>
        <v>0</v>
      </c>
      <c r="AW138" s="21">
        <f t="shared" si="60"/>
        <v>0</v>
      </c>
    </row>
    <row r="139" spans="2:49" x14ac:dyDescent="0.3">
      <c r="B139" s="126"/>
      <c r="C139" s="31" t="s">
        <v>40</v>
      </c>
      <c r="D139" s="31"/>
      <c r="E139" s="32">
        <v>7.0000000000000007E-2</v>
      </c>
      <c r="F139" s="133">
        <f t="shared" si="43"/>
        <v>7.000000000000001E-3</v>
      </c>
      <c r="G139" s="21">
        <f t="shared" si="44"/>
        <v>0</v>
      </c>
      <c r="H139" s="33" t="s">
        <v>48</v>
      </c>
      <c r="I139" s="33"/>
      <c r="J139" s="32">
        <v>0.04</v>
      </c>
      <c r="K139" s="133">
        <f t="shared" si="45"/>
        <v>4.0000000000000001E-3</v>
      </c>
      <c r="L139" s="21">
        <f t="shared" si="46"/>
        <v>0</v>
      </c>
      <c r="M139" s="33"/>
      <c r="N139" s="65"/>
      <c r="O139" s="32"/>
      <c r="P139" s="133">
        <f t="shared" si="47"/>
        <v>0</v>
      </c>
      <c r="Q139" s="21">
        <f t="shared" si="48"/>
        <v>0</v>
      </c>
      <c r="R139" s="126"/>
      <c r="S139" s="31" t="s">
        <v>43</v>
      </c>
      <c r="T139" s="31"/>
      <c r="U139" s="32">
        <v>0.09</v>
      </c>
      <c r="V139" s="133">
        <f t="shared" si="49"/>
        <v>8.9999999999999993E-3</v>
      </c>
      <c r="W139" s="21">
        <f t="shared" si="50"/>
        <v>0</v>
      </c>
      <c r="X139" s="33"/>
      <c r="Y139" s="33"/>
      <c r="Z139" s="32"/>
      <c r="AA139" s="133">
        <f t="shared" si="51"/>
        <v>0</v>
      </c>
      <c r="AB139" s="21">
        <f t="shared" si="52"/>
        <v>0</v>
      </c>
      <c r="AC139" s="33"/>
      <c r="AD139" s="65"/>
      <c r="AE139" s="32"/>
      <c r="AF139" s="133">
        <f t="shared" si="53"/>
        <v>0</v>
      </c>
      <c r="AG139" s="21">
        <f t="shared" si="54"/>
        <v>0</v>
      </c>
      <c r="AH139" s="126"/>
      <c r="AI139" s="98" t="s">
        <v>8</v>
      </c>
      <c r="AJ139" s="31"/>
      <c r="AK139" s="32">
        <v>0.09</v>
      </c>
      <c r="AL139" s="133">
        <f t="shared" si="55"/>
        <v>8.9999999999999993E-3</v>
      </c>
      <c r="AM139" s="21">
        <f t="shared" si="56"/>
        <v>0</v>
      </c>
      <c r="AN139" s="33"/>
      <c r="AO139" s="33"/>
      <c r="AP139" s="32"/>
      <c r="AQ139" s="133">
        <f t="shared" si="57"/>
        <v>0</v>
      </c>
      <c r="AR139" s="21">
        <f t="shared" si="58"/>
        <v>0</v>
      </c>
      <c r="AS139" s="33"/>
      <c r="AT139" s="65"/>
      <c r="AU139" s="32"/>
      <c r="AV139" s="133">
        <f t="shared" si="59"/>
        <v>0</v>
      </c>
      <c r="AW139" s="21">
        <f t="shared" si="60"/>
        <v>0</v>
      </c>
    </row>
    <row r="140" spans="2:49" x14ac:dyDescent="0.3">
      <c r="B140" s="126"/>
      <c r="C140" s="31" t="s">
        <v>41</v>
      </c>
      <c r="D140" s="31"/>
      <c r="E140" s="32">
        <v>7.0000000000000007E-2</v>
      </c>
      <c r="F140" s="133">
        <f t="shared" si="43"/>
        <v>7.000000000000001E-3</v>
      </c>
      <c r="G140" s="21">
        <f t="shared" si="44"/>
        <v>0</v>
      </c>
      <c r="H140" s="33" t="s">
        <v>49</v>
      </c>
      <c r="I140" s="33"/>
      <c r="J140" s="32">
        <v>0.03</v>
      </c>
      <c r="K140" s="133">
        <f t="shared" si="45"/>
        <v>3.0000000000000001E-3</v>
      </c>
      <c r="L140" s="21">
        <f t="shared" si="46"/>
        <v>0</v>
      </c>
      <c r="M140" s="33"/>
      <c r="N140" s="65"/>
      <c r="O140" s="32"/>
      <c r="P140" s="133">
        <f t="shared" si="47"/>
        <v>0</v>
      </c>
      <c r="Q140" s="21">
        <f t="shared" si="48"/>
        <v>0</v>
      </c>
      <c r="R140" s="126"/>
      <c r="S140" s="31" t="s">
        <v>44</v>
      </c>
      <c r="T140" s="31"/>
      <c r="U140" s="32">
        <v>0.06</v>
      </c>
      <c r="V140" s="133">
        <f t="shared" si="49"/>
        <v>6.0000000000000001E-3</v>
      </c>
      <c r="W140" s="21">
        <f t="shared" si="50"/>
        <v>0</v>
      </c>
      <c r="X140" s="33"/>
      <c r="Y140" s="33"/>
      <c r="Z140" s="32"/>
      <c r="AA140" s="133">
        <f t="shared" si="51"/>
        <v>0</v>
      </c>
      <c r="AB140" s="21">
        <f t="shared" si="52"/>
        <v>0</v>
      </c>
      <c r="AC140" s="33"/>
      <c r="AD140" s="65"/>
      <c r="AE140" s="32"/>
      <c r="AF140" s="133">
        <f t="shared" si="53"/>
        <v>0</v>
      </c>
      <c r="AG140" s="21">
        <f t="shared" si="54"/>
        <v>0</v>
      </c>
      <c r="AH140" s="126"/>
      <c r="AI140" s="98" t="s">
        <v>48</v>
      </c>
      <c r="AJ140" s="31"/>
      <c r="AK140" s="32">
        <v>0.06</v>
      </c>
      <c r="AL140" s="133">
        <f t="shared" si="55"/>
        <v>6.0000000000000001E-3</v>
      </c>
      <c r="AM140" s="21">
        <f t="shared" si="56"/>
        <v>0</v>
      </c>
      <c r="AN140" s="33"/>
      <c r="AO140" s="33"/>
      <c r="AP140" s="32"/>
      <c r="AQ140" s="133">
        <f t="shared" si="57"/>
        <v>0</v>
      </c>
      <c r="AR140" s="21">
        <f t="shared" si="58"/>
        <v>0</v>
      </c>
      <c r="AS140" s="33"/>
      <c r="AT140" s="65"/>
      <c r="AU140" s="32"/>
      <c r="AV140" s="133">
        <f t="shared" si="59"/>
        <v>0</v>
      </c>
      <c r="AW140" s="21">
        <f t="shared" si="60"/>
        <v>0</v>
      </c>
    </row>
    <row r="141" spans="2:49" x14ac:dyDescent="0.3">
      <c r="B141" s="126"/>
      <c r="C141" s="31" t="s">
        <v>42</v>
      </c>
      <c r="D141" s="31"/>
      <c r="E141" s="32">
        <v>0.03</v>
      </c>
      <c r="F141" s="133">
        <f t="shared" si="43"/>
        <v>3.0000000000000001E-3</v>
      </c>
      <c r="G141" s="21">
        <f t="shared" si="44"/>
        <v>0</v>
      </c>
      <c r="H141" s="33" t="s">
        <v>9</v>
      </c>
      <c r="I141" s="33"/>
      <c r="J141" s="32">
        <v>0.03</v>
      </c>
      <c r="K141" s="133">
        <f t="shared" si="45"/>
        <v>3.0000000000000001E-3</v>
      </c>
      <c r="L141" s="21">
        <f t="shared" si="46"/>
        <v>0</v>
      </c>
      <c r="M141" s="33"/>
      <c r="N141" s="65"/>
      <c r="O141" s="32"/>
      <c r="P141" s="133">
        <f t="shared" si="47"/>
        <v>0</v>
      </c>
      <c r="Q141" s="21">
        <f t="shared" si="48"/>
        <v>0</v>
      </c>
      <c r="R141" s="126"/>
      <c r="S141" s="31" t="s">
        <v>8</v>
      </c>
      <c r="T141" s="31"/>
      <c r="U141" s="32">
        <v>0.06</v>
      </c>
      <c r="V141" s="133">
        <f t="shared" si="49"/>
        <v>6.0000000000000001E-3</v>
      </c>
      <c r="W141" s="21">
        <f t="shared" si="50"/>
        <v>0</v>
      </c>
      <c r="X141" s="33" t="s">
        <v>85</v>
      </c>
      <c r="Y141" s="33"/>
      <c r="Z141" s="32">
        <v>0.1</v>
      </c>
      <c r="AA141" s="133">
        <f t="shared" si="51"/>
        <v>1.0000000000000002E-2</v>
      </c>
      <c r="AB141" s="21">
        <f t="shared" si="52"/>
        <v>0</v>
      </c>
      <c r="AC141" s="33"/>
      <c r="AD141" s="65"/>
      <c r="AE141" s="32"/>
      <c r="AF141" s="133">
        <f t="shared" si="53"/>
        <v>0</v>
      </c>
      <c r="AG141" s="21">
        <f t="shared" si="54"/>
        <v>0</v>
      </c>
      <c r="AH141" s="126"/>
      <c r="AI141" s="98" t="s">
        <v>9</v>
      </c>
      <c r="AJ141" s="31"/>
      <c r="AK141" s="32">
        <v>0.06</v>
      </c>
      <c r="AL141" s="133">
        <f t="shared" si="55"/>
        <v>6.0000000000000001E-3</v>
      </c>
      <c r="AM141" s="21">
        <f t="shared" si="56"/>
        <v>0</v>
      </c>
      <c r="AN141" s="33"/>
      <c r="AO141" s="33"/>
      <c r="AP141" s="32"/>
      <c r="AQ141" s="133">
        <f t="shared" si="57"/>
        <v>0</v>
      </c>
      <c r="AR141" s="21">
        <f t="shared" si="58"/>
        <v>0</v>
      </c>
      <c r="AS141" s="33"/>
      <c r="AT141" s="65"/>
      <c r="AU141" s="32"/>
      <c r="AV141" s="133">
        <f t="shared" si="59"/>
        <v>0</v>
      </c>
      <c r="AW141" s="21">
        <f t="shared" si="60"/>
        <v>0</v>
      </c>
    </row>
    <row r="142" spans="2:49" x14ac:dyDescent="0.3">
      <c r="B142" s="126"/>
      <c r="C142" s="31" t="s">
        <v>43</v>
      </c>
      <c r="D142" s="31"/>
      <c r="E142" s="32">
        <v>0.03</v>
      </c>
      <c r="F142" s="133">
        <f t="shared" si="43"/>
        <v>3.0000000000000001E-3</v>
      </c>
      <c r="G142" s="21">
        <f t="shared" si="44"/>
        <v>0</v>
      </c>
      <c r="H142" s="33"/>
      <c r="I142" s="33"/>
      <c r="J142" s="32"/>
      <c r="K142" s="133">
        <f t="shared" si="45"/>
        <v>0</v>
      </c>
      <c r="L142" s="21">
        <f t="shared" si="46"/>
        <v>0</v>
      </c>
      <c r="M142" s="33"/>
      <c r="N142" s="65"/>
      <c r="O142" s="32"/>
      <c r="P142" s="133">
        <f t="shared" si="47"/>
        <v>0</v>
      </c>
      <c r="Q142" s="21">
        <f t="shared" si="48"/>
        <v>0</v>
      </c>
      <c r="R142" s="126"/>
      <c r="S142" s="31"/>
      <c r="T142" s="31"/>
      <c r="U142" s="32"/>
      <c r="V142" s="133">
        <f t="shared" si="49"/>
        <v>0</v>
      </c>
      <c r="W142" s="21">
        <f t="shared" si="50"/>
        <v>0</v>
      </c>
      <c r="X142" s="33"/>
      <c r="Y142" s="33"/>
      <c r="Z142" s="32"/>
      <c r="AA142" s="133">
        <f t="shared" si="51"/>
        <v>0</v>
      </c>
      <c r="AB142" s="21">
        <f t="shared" si="52"/>
        <v>0</v>
      </c>
      <c r="AC142" s="33"/>
      <c r="AD142" s="65"/>
      <c r="AE142" s="32"/>
      <c r="AF142" s="133">
        <f t="shared" si="53"/>
        <v>0</v>
      </c>
      <c r="AG142" s="21">
        <f t="shared" si="54"/>
        <v>0</v>
      </c>
      <c r="AH142" s="126"/>
      <c r="AI142" s="98"/>
      <c r="AJ142" s="31"/>
      <c r="AK142" s="32"/>
      <c r="AL142" s="133">
        <f t="shared" si="55"/>
        <v>0</v>
      </c>
      <c r="AM142" s="21">
        <f t="shared" si="56"/>
        <v>0</v>
      </c>
      <c r="AN142" s="33"/>
      <c r="AO142" s="33"/>
      <c r="AP142" s="32"/>
      <c r="AQ142" s="133">
        <f t="shared" si="57"/>
        <v>0</v>
      </c>
      <c r="AR142" s="21">
        <f t="shared" si="58"/>
        <v>0</v>
      </c>
      <c r="AS142" s="33"/>
      <c r="AT142" s="65"/>
      <c r="AU142" s="32"/>
      <c r="AV142" s="133">
        <f t="shared" si="59"/>
        <v>0</v>
      </c>
      <c r="AW142" s="21">
        <f t="shared" si="60"/>
        <v>0</v>
      </c>
    </row>
    <row r="143" spans="2:49" x14ac:dyDescent="0.3">
      <c r="B143" s="126"/>
      <c r="C143" s="31" t="s">
        <v>44</v>
      </c>
      <c r="D143" s="31"/>
      <c r="E143" s="32">
        <v>0.02</v>
      </c>
      <c r="F143" s="133">
        <f t="shared" si="43"/>
        <v>2E-3</v>
      </c>
      <c r="G143" s="21">
        <f t="shared" si="44"/>
        <v>0</v>
      </c>
      <c r="H143" s="33"/>
      <c r="I143" s="33"/>
      <c r="J143" s="32"/>
      <c r="K143" s="133">
        <f t="shared" si="45"/>
        <v>0</v>
      </c>
      <c r="L143" s="21">
        <f t="shared" si="46"/>
        <v>0</v>
      </c>
      <c r="M143" s="33"/>
      <c r="N143" s="65"/>
      <c r="O143" s="32"/>
      <c r="P143" s="133">
        <f t="shared" si="47"/>
        <v>0</v>
      </c>
      <c r="Q143" s="21">
        <f t="shared" si="48"/>
        <v>0</v>
      </c>
      <c r="R143" s="126"/>
      <c r="S143" s="31"/>
      <c r="T143" s="31"/>
      <c r="U143" s="32"/>
      <c r="V143" s="133">
        <f t="shared" si="49"/>
        <v>0</v>
      </c>
      <c r="W143" s="21">
        <f t="shared" si="50"/>
        <v>0</v>
      </c>
      <c r="X143" s="33"/>
      <c r="Y143" s="33"/>
      <c r="Z143" s="32"/>
      <c r="AA143" s="133">
        <f t="shared" si="51"/>
        <v>0</v>
      </c>
      <c r="AB143" s="21">
        <f t="shared" si="52"/>
        <v>0</v>
      </c>
      <c r="AC143" s="33"/>
      <c r="AD143" s="65"/>
      <c r="AE143" s="32"/>
      <c r="AF143" s="133">
        <f t="shared" si="53"/>
        <v>0</v>
      </c>
      <c r="AG143" s="21">
        <f t="shared" si="54"/>
        <v>0</v>
      </c>
      <c r="AH143" s="126"/>
      <c r="AI143" s="98"/>
      <c r="AJ143" s="31"/>
      <c r="AK143" s="32"/>
      <c r="AL143" s="133">
        <f t="shared" si="55"/>
        <v>0</v>
      </c>
      <c r="AM143" s="21">
        <f t="shared" si="56"/>
        <v>0</v>
      </c>
      <c r="AN143" s="33"/>
      <c r="AO143" s="33"/>
      <c r="AP143" s="32"/>
      <c r="AQ143" s="133">
        <f t="shared" si="57"/>
        <v>0</v>
      </c>
      <c r="AR143" s="21">
        <f t="shared" si="58"/>
        <v>0</v>
      </c>
      <c r="AS143" s="33"/>
      <c r="AT143" s="65"/>
      <c r="AU143" s="32"/>
      <c r="AV143" s="133">
        <f t="shared" si="59"/>
        <v>0</v>
      </c>
      <c r="AW143" s="21">
        <f t="shared" si="60"/>
        <v>0</v>
      </c>
    </row>
    <row r="144" spans="2:49" x14ac:dyDescent="0.3">
      <c r="B144" s="126"/>
      <c r="C144" s="31" t="s">
        <v>8</v>
      </c>
      <c r="D144" s="31"/>
      <c r="E144" s="32">
        <v>0.01</v>
      </c>
      <c r="F144" s="133">
        <f t="shared" si="43"/>
        <v>1E-3</v>
      </c>
      <c r="G144" s="21">
        <f t="shared" si="44"/>
        <v>0</v>
      </c>
      <c r="H144" s="33"/>
      <c r="I144" s="33"/>
      <c r="J144" s="32"/>
      <c r="K144" s="133">
        <f t="shared" si="45"/>
        <v>0</v>
      </c>
      <c r="L144" s="21">
        <f t="shared" si="46"/>
        <v>0</v>
      </c>
      <c r="M144" s="33"/>
      <c r="N144" s="65"/>
      <c r="O144" s="32"/>
      <c r="P144" s="133">
        <f t="shared" si="47"/>
        <v>0</v>
      </c>
      <c r="Q144" s="21">
        <f t="shared" si="48"/>
        <v>0</v>
      </c>
      <c r="R144" s="126"/>
      <c r="S144" s="31"/>
      <c r="T144" s="31"/>
      <c r="U144" s="32"/>
      <c r="V144" s="133">
        <f t="shared" si="49"/>
        <v>0</v>
      </c>
      <c r="W144" s="21">
        <f t="shared" si="50"/>
        <v>0</v>
      </c>
      <c r="X144" s="33"/>
      <c r="Y144" s="33"/>
      <c r="Z144" s="32"/>
      <c r="AA144" s="133">
        <f t="shared" si="51"/>
        <v>0</v>
      </c>
      <c r="AB144" s="21">
        <f t="shared" si="52"/>
        <v>0</v>
      </c>
      <c r="AC144" s="33"/>
      <c r="AD144" s="65"/>
      <c r="AE144" s="32"/>
      <c r="AF144" s="133">
        <f t="shared" si="53"/>
        <v>0</v>
      </c>
      <c r="AG144" s="21">
        <f t="shared" si="54"/>
        <v>0</v>
      </c>
      <c r="AH144" s="126"/>
      <c r="AI144" s="98"/>
      <c r="AJ144" s="31"/>
      <c r="AK144" s="32"/>
      <c r="AL144" s="133">
        <f t="shared" si="55"/>
        <v>0</v>
      </c>
      <c r="AM144" s="21">
        <f t="shared" si="56"/>
        <v>0</v>
      </c>
      <c r="AN144" s="33"/>
      <c r="AO144" s="33"/>
      <c r="AP144" s="32"/>
      <c r="AQ144" s="133">
        <f t="shared" si="57"/>
        <v>0</v>
      </c>
      <c r="AR144" s="21">
        <f t="shared" si="58"/>
        <v>0</v>
      </c>
      <c r="AS144" s="33"/>
      <c r="AT144" s="65"/>
      <c r="AU144" s="32"/>
      <c r="AV144" s="133">
        <f t="shared" si="59"/>
        <v>0</v>
      </c>
      <c r="AW144" s="21">
        <f t="shared" si="60"/>
        <v>0</v>
      </c>
    </row>
    <row r="145" spans="2:49" x14ac:dyDescent="0.3">
      <c r="B145" s="126"/>
      <c r="C145" s="46" t="s">
        <v>11</v>
      </c>
      <c r="D145" s="46"/>
      <c r="E145" s="47">
        <v>0.01</v>
      </c>
      <c r="F145" s="133">
        <f t="shared" si="43"/>
        <v>1E-3</v>
      </c>
      <c r="G145" s="21">
        <f t="shared" si="44"/>
        <v>0</v>
      </c>
      <c r="H145" s="48"/>
      <c r="I145" s="48"/>
      <c r="J145" s="47"/>
      <c r="K145" s="133">
        <f t="shared" si="45"/>
        <v>0</v>
      </c>
      <c r="L145" s="21">
        <f t="shared" si="46"/>
        <v>0</v>
      </c>
      <c r="M145" s="48"/>
      <c r="N145" s="66"/>
      <c r="O145" s="47"/>
      <c r="P145" s="133">
        <f t="shared" si="47"/>
        <v>0</v>
      </c>
      <c r="Q145" s="21">
        <f t="shared" si="48"/>
        <v>0</v>
      </c>
      <c r="R145" s="126"/>
      <c r="S145" s="46" t="s">
        <v>13</v>
      </c>
      <c r="T145" s="46"/>
      <c r="U145" s="47">
        <v>0.01</v>
      </c>
      <c r="V145" s="133">
        <f t="shared" si="49"/>
        <v>1E-3</v>
      </c>
      <c r="W145" s="21">
        <f t="shared" si="50"/>
        <v>0</v>
      </c>
      <c r="X145" s="48"/>
      <c r="Y145" s="48"/>
      <c r="Z145" s="47"/>
      <c r="AA145" s="133">
        <f t="shared" si="51"/>
        <v>0</v>
      </c>
      <c r="AB145" s="21">
        <f t="shared" si="52"/>
        <v>0</v>
      </c>
      <c r="AC145" s="48"/>
      <c r="AD145" s="66"/>
      <c r="AE145" s="47"/>
      <c r="AF145" s="133">
        <f t="shared" si="53"/>
        <v>0</v>
      </c>
      <c r="AG145" s="21">
        <f t="shared" si="54"/>
        <v>0</v>
      </c>
      <c r="AH145" s="126"/>
      <c r="AI145" s="99" t="s">
        <v>18</v>
      </c>
      <c r="AJ145" s="46"/>
      <c r="AK145" s="47">
        <v>0.01</v>
      </c>
      <c r="AL145" s="133">
        <f t="shared" si="55"/>
        <v>1E-3</v>
      </c>
      <c r="AM145" s="21">
        <f t="shared" si="56"/>
        <v>0</v>
      </c>
      <c r="AN145" s="48"/>
      <c r="AO145" s="48"/>
      <c r="AP145" s="47"/>
      <c r="AQ145" s="133">
        <f t="shared" si="57"/>
        <v>0</v>
      </c>
      <c r="AR145" s="21">
        <f t="shared" si="58"/>
        <v>0</v>
      </c>
      <c r="AS145" s="48"/>
      <c r="AT145" s="66"/>
      <c r="AU145" s="47"/>
      <c r="AV145" s="133">
        <f t="shared" si="59"/>
        <v>0</v>
      </c>
      <c r="AW145" s="21">
        <f t="shared" si="60"/>
        <v>0</v>
      </c>
    </row>
    <row r="146" spans="2:49" x14ac:dyDescent="0.3">
      <c r="B146" s="126"/>
      <c r="C146" s="46"/>
      <c r="D146" s="46"/>
      <c r="E146" s="47"/>
      <c r="F146" s="133">
        <f t="shared" si="43"/>
        <v>0</v>
      </c>
      <c r="G146" s="21">
        <f t="shared" si="44"/>
        <v>0</v>
      </c>
      <c r="H146" s="52" t="s">
        <v>12</v>
      </c>
      <c r="I146" s="52"/>
      <c r="J146" s="50">
        <v>0.02</v>
      </c>
      <c r="K146" s="133">
        <f t="shared" si="45"/>
        <v>2E-3</v>
      </c>
      <c r="L146" s="21">
        <f t="shared" si="46"/>
        <v>0</v>
      </c>
      <c r="M146" s="49" t="s">
        <v>12</v>
      </c>
      <c r="N146" s="67"/>
      <c r="O146" s="50">
        <v>0.02</v>
      </c>
      <c r="P146" s="133">
        <f t="shared" si="47"/>
        <v>2E-3</v>
      </c>
      <c r="Q146" s="21">
        <f t="shared" si="48"/>
        <v>0</v>
      </c>
      <c r="R146" s="126"/>
      <c r="S146" s="46"/>
      <c r="T146" s="46"/>
      <c r="U146" s="47"/>
      <c r="V146" s="133">
        <f t="shared" si="49"/>
        <v>0</v>
      </c>
      <c r="W146" s="21">
        <f t="shared" si="50"/>
        <v>0</v>
      </c>
      <c r="X146" s="49" t="s">
        <v>14</v>
      </c>
      <c r="Y146" s="49"/>
      <c r="Z146" s="50">
        <v>0.02</v>
      </c>
      <c r="AA146" s="133">
        <f t="shared" si="51"/>
        <v>2E-3</v>
      </c>
      <c r="AB146" s="21">
        <f t="shared" si="52"/>
        <v>0</v>
      </c>
      <c r="AC146" s="49"/>
      <c r="AD146" s="67"/>
      <c r="AE146" s="86"/>
      <c r="AF146" s="133">
        <f t="shared" si="53"/>
        <v>0</v>
      </c>
      <c r="AG146" s="21">
        <f t="shared" si="54"/>
        <v>0</v>
      </c>
      <c r="AH146" s="126"/>
      <c r="AI146" s="99"/>
      <c r="AJ146" s="46"/>
      <c r="AK146" s="47"/>
      <c r="AL146" s="133">
        <f t="shared" si="55"/>
        <v>0</v>
      </c>
      <c r="AM146" s="21">
        <f t="shared" si="56"/>
        <v>0</v>
      </c>
      <c r="AN146" s="49" t="s">
        <v>19</v>
      </c>
      <c r="AO146" s="49"/>
      <c r="AP146" s="50">
        <v>0.1</v>
      </c>
      <c r="AQ146" s="133">
        <f t="shared" si="57"/>
        <v>1.0000000000000002E-2</v>
      </c>
      <c r="AR146" s="21">
        <f t="shared" si="58"/>
        <v>0</v>
      </c>
      <c r="AS146" s="49"/>
      <c r="AT146" s="67"/>
      <c r="AU146" s="86"/>
      <c r="AV146" s="133">
        <f t="shared" si="59"/>
        <v>0</v>
      </c>
      <c r="AW146" s="21">
        <f t="shared" si="60"/>
        <v>0</v>
      </c>
    </row>
    <row r="147" spans="2:49" x14ac:dyDescent="0.3">
      <c r="B147" s="126"/>
      <c r="C147" s="46"/>
      <c r="D147" s="46"/>
      <c r="E147" s="47"/>
      <c r="F147" s="133">
        <f t="shared" si="43"/>
        <v>0</v>
      </c>
      <c r="G147" s="21">
        <f t="shared" si="44"/>
        <v>0</v>
      </c>
      <c r="H147" s="48"/>
      <c r="I147" s="48"/>
      <c r="J147" s="47"/>
      <c r="K147" s="133">
        <f t="shared" si="45"/>
        <v>0</v>
      </c>
      <c r="L147" s="21">
        <f t="shared" si="46"/>
        <v>0</v>
      </c>
      <c r="M147" s="53" t="s">
        <v>64</v>
      </c>
      <c r="N147" s="81"/>
      <c r="O147" s="90">
        <v>0.01</v>
      </c>
      <c r="P147" s="133">
        <f t="shared" si="47"/>
        <v>1E-3</v>
      </c>
      <c r="Q147" s="21">
        <f t="shared" si="48"/>
        <v>0</v>
      </c>
      <c r="R147" s="126"/>
      <c r="S147" s="46"/>
      <c r="T147" s="46"/>
      <c r="U147" s="47"/>
      <c r="V147" s="133">
        <f t="shared" si="49"/>
        <v>0</v>
      </c>
      <c r="W147" s="21">
        <f t="shared" si="50"/>
        <v>0</v>
      </c>
      <c r="X147" s="48"/>
      <c r="Y147" s="48"/>
      <c r="Z147" s="47"/>
      <c r="AA147" s="133">
        <f t="shared" si="51"/>
        <v>0</v>
      </c>
      <c r="AB147" s="21">
        <f t="shared" si="52"/>
        <v>0</v>
      </c>
      <c r="AC147" s="51" t="s">
        <v>93</v>
      </c>
      <c r="AD147" s="68"/>
      <c r="AE147" s="87">
        <v>0.02</v>
      </c>
      <c r="AF147" s="133">
        <f t="shared" si="53"/>
        <v>2E-3</v>
      </c>
      <c r="AG147" s="21">
        <f t="shared" si="54"/>
        <v>0</v>
      </c>
      <c r="AH147" s="126"/>
      <c r="AI147" s="99"/>
      <c r="AJ147" s="46"/>
      <c r="AK147" s="47"/>
      <c r="AL147" s="133">
        <f t="shared" si="55"/>
        <v>0</v>
      </c>
      <c r="AM147" s="21">
        <f t="shared" si="56"/>
        <v>0</v>
      </c>
      <c r="AN147" s="48"/>
      <c r="AO147" s="48"/>
      <c r="AP147" s="47"/>
      <c r="AQ147" s="133">
        <f t="shared" si="57"/>
        <v>0</v>
      </c>
      <c r="AR147" s="21">
        <f t="shared" si="58"/>
        <v>0</v>
      </c>
      <c r="AS147" s="51" t="s">
        <v>87</v>
      </c>
      <c r="AT147" s="68"/>
      <c r="AU147" s="87">
        <v>0.15198999999999999</v>
      </c>
      <c r="AV147" s="133">
        <f t="shared" si="59"/>
        <v>1.5198999999999999E-2</v>
      </c>
      <c r="AW147" s="21">
        <f t="shared" si="60"/>
        <v>0</v>
      </c>
    </row>
    <row r="148" spans="2:49" x14ac:dyDescent="0.3">
      <c r="B148" s="126"/>
      <c r="C148" s="38" t="s">
        <v>65</v>
      </c>
      <c r="D148" s="38"/>
      <c r="E148" s="39">
        <v>0.01</v>
      </c>
      <c r="F148" s="133">
        <f t="shared" si="43"/>
        <v>1E-3</v>
      </c>
      <c r="G148" s="21">
        <f t="shared" si="44"/>
        <v>0</v>
      </c>
      <c r="H148" s="40" t="s">
        <v>107</v>
      </c>
      <c r="I148" s="40"/>
      <c r="J148" s="39">
        <v>0.02</v>
      </c>
      <c r="K148" s="133">
        <f t="shared" si="45"/>
        <v>2E-3</v>
      </c>
      <c r="L148" s="21">
        <f t="shared" si="46"/>
        <v>0</v>
      </c>
      <c r="M148" s="40"/>
      <c r="N148" s="69"/>
      <c r="O148" s="39"/>
      <c r="P148" s="133">
        <f t="shared" si="47"/>
        <v>0</v>
      </c>
      <c r="Q148" s="21">
        <f t="shared" si="48"/>
        <v>0</v>
      </c>
      <c r="R148" s="126"/>
      <c r="S148" s="38" t="s">
        <v>107</v>
      </c>
      <c r="T148" s="38"/>
      <c r="U148" s="39">
        <v>0.01</v>
      </c>
      <c r="V148" s="133">
        <f t="shared" si="49"/>
        <v>1E-3</v>
      </c>
      <c r="W148" s="21">
        <f t="shared" si="50"/>
        <v>0</v>
      </c>
      <c r="X148" s="40"/>
      <c r="Y148" s="40"/>
      <c r="Z148" s="39"/>
      <c r="AA148" s="133">
        <f t="shared" si="51"/>
        <v>0</v>
      </c>
      <c r="AB148" s="21">
        <f t="shared" si="52"/>
        <v>0</v>
      </c>
      <c r="AC148" s="40"/>
      <c r="AD148" s="69"/>
      <c r="AE148" s="39"/>
      <c r="AF148" s="133">
        <f t="shared" si="53"/>
        <v>0</v>
      </c>
      <c r="AG148" s="21">
        <f t="shared" si="54"/>
        <v>0</v>
      </c>
      <c r="AH148" s="126"/>
      <c r="AI148" s="100" t="s">
        <v>109</v>
      </c>
      <c r="AJ148" s="40"/>
      <c r="AK148" s="39">
        <v>0.01</v>
      </c>
      <c r="AL148" s="133">
        <f t="shared" si="55"/>
        <v>1E-3</v>
      </c>
      <c r="AM148" s="21">
        <f t="shared" si="56"/>
        <v>0</v>
      </c>
      <c r="AN148" s="40"/>
      <c r="AO148" s="40"/>
      <c r="AP148" s="39"/>
      <c r="AQ148" s="133">
        <f t="shared" si="57"/>
        <v>0</v>
      </c>
      <c r="AR148" s="21">
        <f t="shared" si="58"/>
        <v>0</v>
      </c>
      <c r="AS148" s="40"/>
      <c r="AT148" s="69"/>
      <c r="AU148" s="39"/>
      <c r="AV148" s="133">
        <f t="shared" si="59"/>
        <v>0</v>
      </c>
      <c r="AW148" s="21">
        <f t="shared" si="60"/>
        <v>0</v>
      </c>
    </row>
    <row r="149" spans="2:49" x14ac:dyDescent="0.3">
      <c r="B149" s="126"/>
      <c r="C149" s="38" t="s">
        <v>66</v>
      </c>
      <c r="D149" s="38"/>
      <c r="E149" s="39">
        <v>0.01</v>
      </c>
      <c r="F149" s="133">
        <f t="shared" si="43"/>
        <v>1E-3</v>
      </c>
      <c r="G149" s="21">
        <f t="shared" si="44"/>
        <v>0</v>
      </c>
      <c r="H149" s="40" t="s">
        <v>108</v>
      </c>
      <c r="I149" s="40"/>
      <c r="J149" s="39">
        <v>0.04</v>
      </c>
      <c r="K149" s="133">
        <f t="shared" si="45"/>
        <v>4.0000000000000001E-3</v>
      </c>
      <c r="L149" s="21">
        <f t="shared" si="46"/>
        <v>0</v>
      </c>
      <c r="M149" s="40" t="s">
        <v>68</v>
      </c>
      <c r="N149" s="69"/>
      <c r="O149" s="39">
        <v>0.04</v>
      </c>
      <c r="P149" s="133">
        <f t="shared" si="47"/>
        <v>4.0000000000000001E-3</v>
      </c>
      <c r="Q149" s="21">
        <f t="shared" si="48"/>
        <v>0</v>
      </c>
      <c r="R149" s="126"/>
      <c r="S149" s="38" t="s">
        <v>108</v>
      </c>
      <c r="T149" s="38"/>
      <c r="U149" s="39">
        <v>0.02</v>
      </c>
      <c r="V149" s="133">
        <f t="shared" si="49"/>
        <v>2E-3</v>
      </c>
      <c r="W149" s="21">
        <f t="shared" si="50"/>
        <v>0</v>
      </c>
      <c r="X149" s="40"/>
      <c r="Y149" s="40"/>
      <c r="Z149" s="39"/>
      <c r="AA149" s="133">
        <f t="shared" si="51"/>
        <v>0</v>
      </c>
      <c r="AB149" s="21">
        <f t="shared" si="52"/>
        <v>0</v>
      </c>
      <c r="AC149" s="40"/>
      <c r="AD149" s="69"/>
      <c r="AE149" s="39"/>
      <c r="AF149" s="133">
        <f t="shared" si="53"/>
        <v>0</v>
      </c>
      <c r="AG149" s="21">
        <f t="shared" si="54"/>
        <v>0</v>
      </c>
      <c r="AH149" s="126"/>
      <c r="AI149" s="100" t="s">
        <v>68</v>
      </c>
      <c r="AJ149" s="40"/>
      <c r="AK149" s="39">
        <v>0.02</v>
      </c>
      <c r="AL149" s="133">
        <f t="shared" si="55"/>
        <v>2E-3</v>
      </c>
      <c r="AM149" s="21">
        <f t="shared" si="56"/>
        <v>0</v>
      </c>
      <c r="AN149" s="40"/>
      <c r="AO149" s="40"/>
      <c r="AP149" s="39"/>
      <c r="AQ149" s="133">
        <f t="shared" si="57"/>
        <v>0</v>
      </c>
      <c r="AR149" s="21">
        <f t="shared" si="58"/>
        <v>0</v>
      </c>
      <c r="AS149" s="40"/>
      <c r="AT149" s="69"/>
      <c r="AU149" s="39"/>
      <c r="AV149" s="133">
        <f t="shared" si="59"/>
        <v>0</v>
      </c>
      <c r="AW149" s="21">
        <f t="shared" si="60"/>
        <v>0</v>
      </c>
    </row>
    <row r="150" spans="2:49" x14ac:dyDescent="0.3">
      <c r="B150" s="126"/>
      <c r="C150" s="38"/>
      <c r="D150" s="38"/>
      <c r="E150" s="39"/>
      <c r="F150" s="133">
        <f t="shared" si="43"/>
        <v>0</v>
      </c>
      <c r="G150" s="21">
        <f t="shared" si="44"/>
        <v>0</v>
      </c>
      <c r="H150" s="44"/>
      <c r="I150" s="44"/>
      <c r="J150" s="42"/>
      <c r="K150" s="133">
        <f t="shared" si="45"/>
        <v>0</v>
      </c>
      <c r="L150" s="21">
        <f t="shared" si="46"/>
        <v>0</v>
      </c>
      <c r="M150" s="45" t="s">
        <v>20</v>
      </c>
      <c r="N150" s="82"/>
      <c r="O150" s="91">
        <v>0.05</v>
      </c>
      <c r="P150" s="133">
        <f t="shared" si="47"/>
        <v>5.000000000000001E-3</v>
      </c>
      <c r="Q150" s="21">
        <f t="shared" si="48"/>
        <v>0</v>
      </c>
      <c r="R150" s="126"/>
      <c r="S150" s="38"/>
      <c r="T150" s="38"/>
      <c r="U150" s="39"/>
      <c r="V150" s="133">
        <f t="shared" si="49"/>
        <v>0</v>
      </c>
      <c r="W150" s="21">
        <f t="shared" si="50"/>
        <v>0</v>
      </c>
      <c r="X150" s="44" t="s">
        <v>20</v>
      </c>
      <c r="Y150" s="44"/>
      <c r="Z150" s="42">
        <v>0.01</v>
      </c>
      <c r="AA150" s="133">
        <f t="shared" si="51"/>
        <v>1E-3</v>
      </c>
      <c r="AB150" s="21">
        <f t="shared" si="52"/>
        <v>0</v>
      </c>
      <c r="AC150" s="41" t="s">
        <v>74</v>
      </c>
      <c r="AD150" s="70"/>
      <c r="AE150" s="42">
        <v>0.02</v>
      </c>
      <c r="AF150" s="133">
        <f t="shared" si="53"/>
        <v>2E-3</v>
      </c>
      <c r="AG150" s="21">
        <f t="shared" si="54"/>
        <v>0</v>
      </c>
      <c r="AH150" s="126"/>
      <c r="AI150" s="100"/>
      <c r="AJ150" s="38"/>
      <c r="AK150" s="39"/>
      <c r="AL150" s="133">
        <f t="shared" si="55"/>
        <v>0</v>
      </c>
      <c r="AM150" s="21">
        <f t="shared" si="56"/>
        <v>0</v>
      </c>
      <c r="AN150" s="44"/>
      <c r="AO150" s="44"/>
      <c r="AP150" s="42"/>
      <c r="AQ150" s="133">
        <f t="shared" si="57"/>
        <v>0</v>
      </c>
      <c r="AR150" s="21">
        <f t="shared" si="58"/>
        <v>0</v>
      </c>
      <c r="AS150" s="41"/>
      <c r="AT150" s="70"/>
      <c r="AU150" s="42"/>
      <c r="AV150" s="133">
        <f t="shared" si="59"/>
        <v>0</v>
      </c>
      <c r="AW150" s="21">
        <f t="shared" si="60"/>
        <v>0</v>
      </c>
    </row>
    <row r="151" spans="2:49" x14ac:dyDescent="0.3">
      <c r="B151" s="126"/>
      <c r="C151" s="21"/>
      <c r="D151" s="21"/>
      <c r="E151" s="22"/>
      <c r="F151" s="133">
        <f t="shared" si="43"/>
        <v>0</v>
      </c>
      <c r="G151" s="21">
        <f t="shared" si="44"/>
        <v>0</v>
      </c>
      <c r="H151" s="24" t="s">
        <v>45</v>
      </c>
      <c r="I151" s="24"/>
      <c r="J151" s="25">
        <v>0.04</v>
      </c>
      <c r="K151" s="133">
        <f t="shared" si="45"/>
        <v>4.0000000000000001E-3</v>
      </c>
      <c r="L151" s="21">
        <f t="shared" si="46"/>
        <v>0</v>
      </c>
      <c r="M151" s="26" t="s">
        <v>67</v>
      </c>
      <c r="N151" s="72"/>
      <c r="O151" s="25">
        <v>0.05</v>
      </c>
      <c r="P151" s="133">
        <f t="shared" si="47"/>
        <v>5.000000000000001E-3</v>
      </c>
      <c r="Q151" s="21">
        <f t="shared" si="48"/>
        <v>0</v>
      </c>
      <c r="R151" s="126"/>
      <c r="S151" s="21" t="s">
        <v>45</v>
      </c>
      <c r="T151" s="21"/>
      <c r="U151" s="22">
        <v>0.01</v>
      </c>
      <c r="V151" s="133">
        <f t="shared" si="49"/>
        <v>1E-3</v>
      </c>
      <c r="W151" s="21">
        <f t="shared" si="50"/>
        <v>0</v>
      </c>
      <c r="X151" s="23"/>
      <c r="Y151" s="23"/>
      <c r="Z151" s="22"/>
      <c r="AA151" s="133">
        <f t="shared" si="51"/>
        <v>0</v>
      </c>
      <c r="AB151" s="21">
        <f t="shared" si="52"/>
        <v>0</v>
      </c>
      <c r="AC151" s="23"/>
      <c r="AD151" s="64"/>
      <c r="AE151" s="22"/>
      <c r="AF151" s="133">
        <f t="shared" si="53"/>
        <v>0</v>
      </c>
      <c r="AG151" s="21">
        <f t="shared" si="54"/>
        <v>0</v>
      </c>
      <c r="AH151" s="126"/>
      <c r="AI151" s="97" t="s">
        <v>57</v>
      </c>
      <c r="AJ151" s="21"/>
      <c r="AK151" s="22">
        <v>5.0000000000000001E-3</v>
      </c>
      <c r="AL151" s="133">
        <f t="shared" si="55"/>
        <v>5.0000000000000001E-4</v>
      </c>
      <c r="AM151" s="21">
        <f t="shared" si="56"/>
        <v>0</v>
      </c>
      <c r="AN151" s="28"/>
      <c r="AO151" s="28"/>
      <c r="AP151" s="29"/>
      <c r="AQ151" s="133">
        <f t="shared" si="57"/>
        <v>0</v>
      </c>
      <c r="AR151" s="21">
        <f t="shared" si="58"/>
        <v>0</v>
      </c>
      <c r="AS151" s="30"/>
      <c r="AT151" s="71"/>
      <c r="AU151" s="29"/>
      <c r="AV151" s="133">
        <f t="shared" si="59"/>
        <v>0</v>
      </c>
      <c r="AW151" s="21">
        <f t="shared" si="60"/>
        <v>0</v>
      </c>
    </row>
    <row r="152" spans="2:49" x14ac:dyDescent="0.3">
      <c r="B152" s="126"/>
      <c r="C152" s="21"/>
      <c r="D152" s="21"/>
      <c r="E152" s="22"/>
      <c r="F152" s="133">
        <f t="shared" si="43"/>
        <v>0</v>
      </c>
      <c r="G152" s="21">
        <f t="shared" si="44"/>
        <v>0</v>
      </c>
      <c r="H152" s="23"/>
      <c r="I152" s="23"/>
      <c r="J152" s="22"/>
      <c r="K152" s="133">
        <f t="shared" si="45"/>
        <v>0</v>
      </c>
      <c r="L152" s="21">
        <f t="shared" si="46"/>
        <v>0</v>
      </c>
      <c r="M152" s="23"/>
      <c r="N152" s="64"/>
      <c r="O152" s="22"/>
      <c r="P152" s="133">
        <f t="shared" si="47"/>
        <v>0</v>
      </c>
      <c r="Q152" s="21">
        <f t="shared" si="48"/>
        <v>0</v>
      </c>
      <c r="R152" s="126"/>
      <c r="S152" s="21"/>
      <c r="T152" s="21"/>
      <c r="U152" s="22"/>
      <c r="V152" s="133">
        <f t="shared" si="49"/>
        <v>0</v>
      </c>
      <c r="W152" s="21">
        <f t="shared" si="50"/>
        <v>0</v>
      </c>
      <c r="X152" s="24" t="s">
        <v>57</v>
      </c>
      <c r="Y152" s="24"/>
      <c r="Z152" s="25">
        <v>0.05</v>
      </c>
      <c r="AA152" s="133">
        <f t="shared" si="51"/>
        <v>5.000000000000001E-3</v>
      </c>
      <c r="AB152" s="21">
        <f t="shared" si="52"/>
        <v>0</v>
      </c>
      <c r="AC152" s="26" t="s">
        <v>57</v>
      </c>
      <c r="AD152" s="72"/>
      <c r="AE152" s="25">
        <v>0.1</v>
      </c>
      <c r="AF152" s="133">
        <f t="shared" si="53"/>
        <v>1.0000000000000002E-2</v>
      </c>
      <c r="AG152" s="21">
        <f t="shared" si="54"/>
        <v>0</v>
      </c>
      <c r="AH152" s="126"/>
      <c r="AI152" s="97" t="s">
        <v>76</v>
      </c>
      <c r="AJ152" s="21"/>
      <c r="AK152" s="22">
        <v>5.0000000000000001E-3</v>
      </c>
      <c r="AL152" s="133">
        <f t="shared" si="55"/>
        <v>5.0000000000000001E-4</v>
      </c>
      <c r="AM152" s="21">
        <f t="shared" si="56"/>
        <v>0</v>
      </c>
      <c r="AN152" s="30" t="s">
        <v>58</v>
      </c>
      <c r="AO152" s="30"/>
      <c r="AP152" s="29">
        <v>0.1</v>
      </c>
      <c r="AQ152" s="133">
        <f t="shared" si="57"/>
        <v>1.0000000000000002E-2</v>
      </c>
      <c r="AR152" s="21">
        <f t="shared" si="58"/>
        <v>0</v>
      </c>
      <c r="AS152" s="30"/>
      <c r="AT152" s="71"/>
      <c r="AU152" s="29"/>
      <c r="AV152" s="133">
        <f t="shared" si="59"/>
        <v>0</v>
      </c>
      <c r="AW152" s="21">
        <f t="shared" si="60"/>
        <v>0</v>
      </c>
    </row>
    <row r="153" spans="2:49" x14ac:dyDescent="0.3">
      <c r="B153" s="126" t="s">
        <v>101</v>
      </c>
      <c r="C153" s="21"/>
      <c r="D153" s="21"/>
      <c r="E153" s="22"/>
      <c r="F153" s="133">
        <f t="shared" si="43"/>
        <v>0</v>
      </c>
      <c r="G153" s="21">
        <f t="shared" si="44"/>
        <v>0</v>
      </c>
      <c r="H153" s="24"/>
      <c r="I153" s="24"/>
      <c r="J153" s="25"/>
      <c r="K153" s="133">
        <f t="shared" si="45"/>
        <v>0</v>
      </c>
      <c r="L153" s="21">
        <f t="shared" si="46"/>
        <v>0</v>
      </c>
      <c r="M153" s="24"/>
      <c r="N153" s="77"/>
      <c r="O153" s="25"/>
      <c r="P153" s="133">
        <f t="shared" si="47"/>
        <v>0</v>
      </c>
      <c r="Q153" s="21">
        <f t="shared" si="48"/>
        <v>0</v>
      </c>
      <c r="R153" s="126" t="s">
        <v>102</v>
      </c>
      <c r="S153" s="21"/>
      <c r="T153" s="21"/>
      <c r="U153" s="22"/>
      <c r="V153" s="133">
        <f t="shared" si="49"/>
        <v>0</v>
      </c>
      <c r="W153" s="21">
        <f t="shared" si="50"/>
        <v>0</v>
      </c>
      <c r="X153" s="26" t="s">
        <v>58</v>
      </c>
      <c r="Y153" s="26"/>
      <c r="Z153" s="25">
        <v>0.05</v>
      </c>
      <c r="AA153" s="133">
        <f t="shared" si="51"/>
        <v>5.000000000000001E-3</v>
      </c>
      <c r="AB153" s="21">
        <f t="shared" si="52"/>
        <v>0</v>
      </c>
      <c r="AC153" s="26" t="s">
        <v>58</v>
      </c>
      <c r="AD153" s="72"/>
      <c r="AE153" s="25">
        <v>0.1</v>
      </c>
      <c r="AF153" s="133">
        <f t="shared" si="53"/>
        <v>1.0000000000000002E-2</v>
      </c>
      <c r="AG153" s="21">
        <f t="shared" si="54"/>
        <v>0</v>
      </c>
      <c r="AH153" s="126" t="s">
        <v>103</v>
      </c>
      <c r="AI153" s="97"/>
      <c r="AJ153" s="21"/>
      <c r="AK153" s="22"/>
      <c r="AL153" s="133">
        <f t="shared" si="55"/>
        <v>0</v>
      </c>
      <c r="AM153" s="21">
        <f t="shared" si="56"/>
        <v>0</v>
      </c>
      <c r="AN153" s="26" t="s">
        <v>88</v>
      </c>
      <c r="AO153" s="26"/>
      <c r="AP153" s="25">
        <v>0.1</v>
      </c>
      <c r="AQ153" s="133">
        <f t="shared" si="57"/>
        <v>1.0000000000000002E-2</v>
      </c>
      <c r="AR153" s="21">
        <f t="shared" si="58"/>
        <v>0</v>
      </c>
      <c r="AS153" s="26"/>
      <c r="AT153" s="72"/>
      <c r="AU153" s="25"/>
      <c r="AV153" s="133">
        <f t="shared" si="59"/>
        <v>0</v>
      </c>
      <c r="AW153" s="21">
        <f t="shared" si="60"/>
        <v>0</v>
      </c>
    </row>
    <row r="154" spans="2:49" x14ac:dyDescent="0.3">
      <c r="B154" s="126"/>
      <c r="C154" s="21"/>
      <c r="D154" s="21"/>
      <c r="E154" s="22"/>
      <c r="F154" s="133">
        <f t="shared" si="43"/>
        <v>0</v>
      </c>
      <c r="G154" s="21">
        <f t="shared" si="44"/>
        <v>0</v>
      </c>
      <c r="H154" s="23"/>
      <c r="I154" s="23"/>
      <c r="J154" s="22"/>
      <c r="K154" s="133">
        <f t="shared" si="45"/>
        <v>0</v>
      </c>
      <c r="L154" s="21">
        <f t="shared" si="46"/>
        <v>0</v>
      </c>
      <c r="M154" s="23"/>
      <c r="N154" s="64"/>
      <c r="O154" s="22"/>
      <c r="P154" s="133">
        <f t="shared" si="47"/>
        <v>0</v>
      </c>
      <c r="Q154" s="21">
        <f t="shared" si="48"/>
        <v>0</v>
      </c>
      <c r="R154" s="126"/>
      <c r="S154" s="21"/>
      <c r="T154" s="21"/>
      <c r="U154" s="22"/>
      <c r="V154" s="133">
        <f t="shared" si="49"/>
        <v>0</v>
      </c>
      <c r="W154" s="21">
        <f t="shared" si="50"/>
        <v>0</v>
      </c>
      <c r="X154" s="23"/>
      <c r="Y154" s="23"/>
      <c r="Z154" s="22"/>
      <c r="AA154" s="133">
        <f t="shared" si="51"/>
        <v>0</v>
      </c>
      <c r="AB154" s="21">
        <f t="shared" si="52"/>
        <v>0</v>
      </c>
      <c r="AC154" s="23"/>
      <c r="AD154" s="64"/>
      <c r="AE154" s="22"/>
      <c r="AF154" s="133">
        <f t="shared" si="53"/>
        <v>0</v>
      </c>
      <c r="AG154" s="21">
        <f t="shared" si="54"/>
        <v>0</v>
      </c>
      <c r="AH154" s="126"/>
      <c r="AI154" s="97"/>
      <c r="AJ154" s="21"/>
      <c r="AK154" s="22"/>
      <c r="AL154" s="133">
        <f t="shared" si="55"/>
        <v>0</v>
      </c>
      <c r="AM154" s="21">
        <f t="shared" si="56"/>
        <v>0</v>
      </c>
      <c r="AN154" s="23"/>
      <c r="AO154" s="23"/>
      <c r="AP154" s="22"/>
      <c r="AQ154" s="133">
        <f t="shared" si="57"/>
        <v>0</v>
      </c>
      <c r="AR154" s="21">
        <f t="shared" si="58"/>
        <v>0</v>
      </c>
      <c r="AS154" s="27" t="s">
        <v>81</v>
      </c>
      <c r="AT154" s="73"/>
      <c r="AU154" s="88">
        <v>0.3</v>
      </c>
      <c r="AV154" s="133">
        <f t="shared" si="59"/>
        <v>0.03</v>
      </c>
      <c r="AW154" s="21">
        <f t="shared" si="60"/>
        <v>0</v>
      </c>
    </row>
    <row r="155" spans="2:49" x14ac:dyDescent="0.3">
      <c r="B155" s="126"/>
      <c r="C155" s="31" t="s">
        <v>21</v>
      </c>
      <c r="D155" s="31"/>
      <c r="E155" s="32">
        <v>0.05</v>
      </c>
      <c r="F155" s="133">
        <f t="shared" si="43"/>
        <v>5.000000000000001E-3</v>
      </c>
      <c r="G155" s="21">
        <f t="shared" si="44"/>
        <v>0</v>
      </c>
      <c r="H155" s="33" t="s">
        <v>21</v>
      </c>
      <c r="I155" s="33"/>
      <c r="J155" s="32">
        <v>0.05</v>
      </c>
      <c r="K155" s="133">
        <f t="shared" si="45"/>
        <v>5.000000000000001E-3</v>
      </c>
      <c r="L155" s="21">
        <f t="shared" si="46"/>
        <v>0</v>
      </c>
      <c r="M155" s="33"/>
      <c r="N155" s="65"/>
      <c r="O155" s="32"/>
      <c r="P155" s="133">
        <f t="shared" si="47"/>
        <v>0</v>
      </c>
      <c r="Q155" s="21">
        <f t="shared" si="48"/>
        <v>0</v>
      </c>
      <c r="R155" s="126"/>
      <c r="S155" s="31" t="s">
        <v>78</v>
      </c>
      <c r="T155" s="31"/>
      <c r="U155" s="32">
        <v>0.03</v>
      </c>
      <c r="V155" s="133">
        <f t="shared" si="49"/>
        <v>3.0000000000000001E-3</v>
      </c>
      <c r="W155" s="21">
        <f t="shared" si="50"/>
        <v>0</v>
      </c>
      <c r="X155" s="33"/>
      <c r="Y155" s="33"/>
      <c r="Z155" s="32"/>
      <c r="AA155" s="133">
        <f t="shared" si="51"/>
        <v>0</v>
      </c>
      <c r="AB155" s="21">
        <f t="shared" si="52"/>
        <v>0</v>
      </c>
      <c r="AC155" s="33"/>
      <c r="AD155" s="65"/>
      <c r="AE155" s="32"/>
      <c r="AF155" s="133">
        <f t="shared" si="53"/>
        <v>0</v>
      </c>
      <c r="AG155" s="21">
        <f t="shared" si="54"/>
        <v>0</v>
      </c>
      <c r="AH155" s="126"/>
      <c r="AI155" s="98" t="s">
        <v>78</v>
      </c>
      <c r="AJ155" s="31"/>
      <c r="AK155" s="32">
        <v>0.05</v>
      </c>
      <c r="AL155" s="133">
        <f t="shared" si="55"/>
        <v>5.000000000000001E-3</v>
      </c>
      <c r="AM155" s="21">
        <f t="shared" si="56"/>
        <v>0</v>
      </c>
      <c r="AN155" s="33"/>
      <c r="AO155" s="33"/>
      <c r="AP155" s="32"/>
      <c r="AQ155" s="133">
        <f t="shared" si="57"/>
        <v>0</v>
      </c>
      <c r="AR155" s="21">
        <f t="shared" si="58"/>
        <v>0</v>
      </c>
      <c r="AS155" s="33"/>
      <c r="AT155" s="65"/>
      <c r="AU155" s="32"/>
      <c r="AV155" s="133">
        <f t="shared" si="59"/>
        <v>0</v>
      </c>
      <c r="AW155" s="21">
        <f t="shared" si="60"/>
        <v>0</v>
      </c>
    </row>
    <row r="156" spans="2:49" x14ac:dyDescent="0.3">
      <c r="B156" s="126"/>
      <c r="C156" s="31"/>
      <c r="D156" s="31"/>
      <c r="E156" s="32"/>
      <c r="F156" s="133">
        <f t="shared" si="43"/>
        <v>0</v>
      </c>
      <c r="G156" s="21">
        <f t="shared" si="44"/>
        <v>0</v>
      </c>
      <c r="H156" s="37" t="s">
        <v>62</v>
      </c>
      <c r="I156" s="37"/>
      <c r="J156" s="35">
        <v>0.03</v>
      </c>
      <c r="K156" s="133">
        <f t="shared" si="45"/>
        <v>3.0000000000000001E-3</v>
      </c>
      <c r="L156" s="21">
        <f t="shared" si="46"/>
        <v>0</v>
      </c>
      <c r="M156" s="37" t="s">
        <v>62</v>
      </c>
      <c r="N156" s="83"/>
      <c r="O156" s="35">
        <v>0.03</v>
      </c>
      <c r="P156" s="133">
        <f t="shared" si="47"/>
        <v>3.0000000000000001E-3</v>
      </c>
      <c r="Q156" s="21">
        <f t="shared" si="48"/>
        <v>0</v>
      </c>
      <c r="R156" s="126"/>
      <c r="S156" s="31"/>
      <c r="T156" s="31"/>
      <c r="U156" s="32"/>
      <c r="V156" s="133">
        <f t="shared" si="49"/>
        <v>0</v>
      </c>
      <c r="W156" s="21">
        <f t="shared" si="50"/>
        <v>0</v>
      </c>
      <c r="X156" s="37" t="s">
        <v>94</v>
      </c>
      <c r="Y156" s="37"/>
      <c r="Z156" s="35">
        <v>0.10997</v>
      </c>
      <c r="AA156" s="133">
        <f t="shared" si="51"/>
        <v>1.0997E-2</v>
      </c>
      <c r="AB156" s="21">
        <f t="shared" si="52"/>
        <v>0</v>
      </c>
      <c r="AC156" s="34"/>
      <c r="AD156" s="74"/>
      <c r="AE156" s="35"/>
      <c r="AF156" s="133">
        <f t="shared" si="53"/>
        <v>0</v>
      </c>
      <c r="AG156" s="21">
        <f t="shared" si="54"/>
        <v>0</v>
      </c>
      <c r="AH156" s="126"/>
      <c r="AI156" s="98"/>
      <c r="AJ156" s="31"/>
      <c r="AK156" s="32"/>
      <c r="AL156" s="133">
        <f t="shared" si="55"/>
        <v>0</v>
      </c>
      <c r="AM156" s="21">
        <f t="shared" si="56"/>
        <v>0</v>
      </c>
      <c r="AN156" s="37" t="s">
        <v>79</v>
      </c>
      <c r="AO156" s="37"/>
      <c r="AP156" s="35">
        <v>0.2</v>
      </c>
      <c r="AQ156" s="133">
        <f t="shared" si="57"/>
        <v>2.0000000000000004E-2</v>
      </c>
      <c r="AR156" s="21">
        <f t="shared" si="58"/>
        <v>0</v>
      </c>
      <c r="AS156" s="37" t="s">
        <v>79</v>
      </c>
      <c r="AT156" s="37"/>
      <c r="AU156" s="35">
        <v>0.1</v>
      </c>
      <c r="AV156" s="133">
        <f t="shared" si="59"/>
        <v>1.0000000000000002E-2</v>
      </c>
      <c r="AW156" s="21">
        <f t="shared" si="60"/>
        <v>0</v>
      </c>
    </row>
    <row r="157" spans="2:49" x14ac:dyDescent="0.3">
      <c r="B157" s="126"/>
      <c r="C157" s="31"/>
      <c r="D157" s="31"/>
      <c r="E157" s="32"/>
      <c r="F157" s="133">
        <f t="shared" si="43"/>
        <v>0</v>
      </c>
      <c r="G157" s="21">
        <f t="shared" si="44"/>
        <v>0</v>
      </c>
      <c r="H157" s="33"/>
      <c r="I157" s="33"/>
      <c r="J157" s="32"/>
      <c r="K157" s="133">
        <f t="shared" si="45"/>
        <v>0</v>
      </c>
      <c r="L157" s="21">
        <f t="shared" si="46"/>
        <v>0</v>
      </c>
      <c r="M157" s="36" t="s">
        <v>63</v>
      </c>
      <c r="N157" s="75"/>
      <c r="O157" s="89">
        <v>0.04</v>
      </c>
      <c r="P157" s="133">
        <f t="shared" si="47"/>
        <v>4.0000000000000001E-3</v>
      </c>
      <c r="Q157" s="21">
        <f t="shared" si="48"/>
        <v>0</v>
      </c>
      <c r="R157" s="126"/>
      <c r="S157" s="31"/>
      <c r="T157" s="31"/>
      <c r="U157" s="32"/>
      <c r="V157" s="133">
        <f t="shared" si="49"/>
        <v>0</v>
      </c>
      <c r="W157" s="21">
        <f t="shared" si="50"/>
        <v>0</v>
      </c>
      <c r="X157" s="33"/>
      <c r="Y157" s="33"/>
      <c r="Z157" s="32"/>
      <c r="AA157" s="133">
        <f t="shared" si="51"/>
        <v>0</v>
      </c>
      <c r="AB157" s="21">
        <f t="shared" si="52"/>
        <v>0</v>
      </c>
      <c r="AC157" s="36" t="s">
        <v>95</v>
      </c>
      <c r="AD157" s="75"/>
      <c r="AE157" s="89">
        <v>0.12</v>
      </c>
      <c r="AF157" s="133">
        <f t="shared" si="53"/>
        <v>1.2E-2</v>
      </c>
      <c r="AG157" s="21">
        <f t="shared" si="54"/>
        <v>0</v>
      </c>
      <c r="AH157" s="126"/>
      <c r="AI157" s="98"/>
      <c r="AJ157" s="31"/>
      <c r="AK157" s="32"/>
      <c r="AL157" s="133">
        <f t="shared" si="55"/>
        <v>0</v>
      </c>
      <c r="AM157" s="21">
        <f t="shared" si="56"/>
        <v>0</v>
      </c>
      <c r="AN157" s="33"/>
      <c r="AO157" s="33"/>
      <c r="AP157" s="32"/>
      <c r="AQ157" s="133">
        <f t="shared" si="57"/>
        <v>0</v>
      </c>
      <c r="AR157" s="21">
        <f t="shared" si="58"/>
        <v>0</v>
      </c>
      <c r="AS157" s="36"/>
      <c r="AT157" s="75"/>
      <c r="AU157" s="89"/>
      <c r="AV157" s="133">
        <f t="shared" si="59"/>
        <v>0</v>
      </c>
      <c r="AW157" s="21">
        <f t="shared" si="60"/>
        <v>0</v>
      </c>
    </row>
    <row r="158" spans="2:49" x14ac:dyDescent="0.3">
      <c r="B158" s="126"/>
      <c r="C158" s="46" t="s">
        <v>22</v>
      </c>
      <c r="D158" s="46"/>
      <c r="E158" s="47">
        <v>0.01</v>
      </c>
      <c r="F158" s="133">
        <f t="shared" si="43"/>
        <v>1E-3</v>
      </c>
      <c r="G158" s="21">
        <f t="shared" si="44"/>
        <v>0</v>
      </c>
      <c r="H158" s="48" t="s">
        <v>69</v>
      </c>
      <c r="I158" s="48"/>
      <c r="J158" s="47">
        <v>0.03</v>
      </c>
      <c r="K158" s="133">
        <f t="shared" si="45"/>
        <v>3.0000000000000001E-3</v>
      </c>
      <c r="L158" s="21">
        <f t="shared" si="46"/>
        <v>0</v>
      </c>
      <c r="M158" s="48"/>
      <c r="N158" s="66"/>
      <c r="O158" s="47"/>
      <c r="P158" s="133">
        <f t="shared" si="47"/>
        <v>0</v>
      </c>
      <c r="Q158" s="21">
        <f t="shared" si="48"/>
        <v>0</v>
      </c>
      <c r="R158" s="126"/>
      <c r="S158" s="46" t="s">
        <v>96</v>
      </c>
      <c r="T158" s="46"/>
      <c r="U158" s="47">
        <v>0.01</v>
      </c>
      <c r="V158" s="133">
        <f t="shared" si="49"/>
        <v>1E-3</v>
      </c>
      <c r="W158" s="21">
        <f t="shared" si="50"/>
        <v>0</v>
      </c>
      <c r="X158" s="48"/>
      <c r="Y158" s="48"/>
      <c r="Z158" s="47"/>
      <c r="AA158" s="133">
        <f t="shared" si="51"/>
        <v>0</v>
      </c>
      <c r="AB158" s="21">
        <f t="shared" si="52"/>
        <v>0</v>
      </c>
      <c r="AC158" s="48"/>
      <c r="AD158" s="66"/>
      <c r="AE158" s="47"/>
      <c r="AF158" s="133">
        <f t="shared" si="53"/>
        <v>0</v>
      </c>
      <c r="AG158" s="21">
        <f t="shared" si="54"/>
        <v>0</v>
      </c>
      <c r="AH158" s="126"/>
      <c r="AI158" s="99" t="s">
        <v>70</v>
      </c>
      <c r="AJ158" s="46"/>
      <c r="AK158" s="47">
        <v>0.01</v>
      </c>
      <c r="AL158" s="133">
        <f t="shared" si="55"/>
        <v>1E-3</v>
      </c>
      <c r="AM158" s="21">
        <f t="shared" si="56"/>
        <v>0</v>
      </c>
      <c r="AN158" s="48"/>
      <c r="AO158" s="48"/>
      <c r="AP158" s="47"/>
      <c r="AQ158" s="133">
        <f t="shared" si="57"/>
        <v>0</v>
      </c>
      <c r="AR158" s="21">
        <f t="shared" si="58"/>
        <v>0</v>
      </c>
      <c r="AS158" s="48"/>
      <c r="AT158" s="66"/>
      <c r="AU158" s="47"/>
      <c r="AV158" s="133">
        <f t="shared" si="59"/>
        <v>0</v>
      </c>
      <c r="AW158" s="21">
        <f t="shared" si="60"/>
        <v>0</v>
      </c>
    </row>
    <row r="159" spans="2:49" x14ac:dyDescent="0.3">
      <c r="B159" s="126"/>
      <c r="C159" s="46"/>
      <c r="D159" s="46"/>
      <c r="E159" s="47"/>
      <c r="F159" s="133">
        <f t="shared" si="43"/>
        <v>0</v>
      </c>
      <c r="G159" s="21">
        <f t="shared" si="44"/>
        <v>0</v>
      </c>
      <c r="H159" s="52" t="s">
        <v>56</v>
      </c>
      <c r="I159" s="52"/>
      <c r="J159" s="50">
        <v>0.02</v>
      </c>
      <c r="K159" s="133">
        <f t="shared" si="45"/>
        <v>2E-3</v>
      </c>
      <c r="L159" s="21">
        <f t="shared" si="46"/>
        <v>0</v>
      </c>
      <c r="M159" s="49" t="s">
        <v>56</v>
      </c>
      <c r="N159" s="67"/>
      <c r="O159" s="50">
        <v>0.03</v>
      </c>
      <c r="P159" s="133">
        <f t="shared" si="47"/>
        <v>3.0000000000000001E-3</v>
      </c>
      <c r="Q159" s="21">
        <f t="shared" si="48"/>
        <v>0</v>
      </c>
      <c r="R159" s="126"/>
      <c r="S159" s="46"/>
      <c r="T159" s="46"/>
      <c r="U159" s="47"/>
      <c r="V159" s="133">
        <f t="shared" si="49"/>
        <v>0</v>
      </c>
      <c r="W159" s="21">
        <f t="shared" si="50"/>
        <v>0</v>
      </c>
      <c r="X159" s="52" t="s">
        <v>97</v>
      </c>
      <c r="Y159" s="52"/>
      <c r="Z159" s="50">
        <v>0.1036</v>
      </c>
      <c r="AA159" s="133">
        <f t="shared" si="51"/>
        <v>1.0360000000000001E-2</v>
      </c>
      <c r="AB159" s="21">
        <f t="shared" si="52"/>
        <v>0</v>
      </c>
      <c r="AC159" s="49"/>
      <c r="AD159" s="67"/>
      <c r="AE159" s="50"/>
      <c r="AF159" s="133">
        <f t="shared" si="53"/>
        <v>0</v>
      </c>
      <c r="AG159" s="21">
        <f t="shared" si="54"/>
        <v>0</v>
      </c>
      <c r="AH159" s="126"/>
      <c r="AI159" s="99"/>
      <c r="AJ159" s="46"/>
      <c r="AK159" s="47"/>
      <c r="AL159" s="133">
        <f t="shared" si="55"/>
        <v>0</v>
      </c>
      <c r="AM159" s="21">
        <f t="shared" si="56"/>
        <v>0</v>
      </c>
      <c r="AN159" s="52"/>
      <c r="AO159" s="52"/>
      <c r="AP159" s="50"/>
      <c r="AQ159" s="133">
        <f t="shared" si="57"/>
        <v>0</v>
      </c>
      <c r="AR159" s="21">
        <f t="shared" si="58"/>
        <v>0</v>
      </c>
      <c r="AS159" s="49"/>
      <c r="AT159" s="67"/>
      <c r="AU159" s="50"/>
      <c r="AV159" s="133">
        <f t="shared" si="59"/>
        <v>0</v>
      </c>
      <c r="AW159" s="21">
        <f t="shared" si="60"/>
        <v>0</v>
      </c>
    </row>
    <row r="160" spans="2:49" x14ac:dyDescent="0.3">
      <c r="B160" s="126"/>
      <c r="C160" s="46"/>
      <c r="D160" s="46"/>
      <c r="E160" s="47"/>
      <c r="F160" s="133">
        <f t="shared" si="43"/>
        <v>0</v>
      </c>
      <c r="G160" s="21">
        <f t="shared" si="44"/>
        <v>0</v>
      </c>
      <c r="H160" s="52"/>
      <c r="I160" s="52"/>
      <c r="J160" s="50"/>
      <c r="K160" s="133">
        <f t="shared" si="45"/>
        <v>0</v>
      </c>
      <c r="L160" s="21">
        <f t="shared" si="46"/>
        <v>0</v>
      </c>
      <c r="M160" s="49"/>
      <c r="N160" s="67"/>
      <c r="O160" s="50"/>
      <c r="P160" s="133">
        <f t="shared" si="47"/>
        <v>0</v>
      </c>
      <c r="Q160" s="21">
        <f t="shared" si="48"/>
        <v>0</v>
      </c>
      <c r="R160" s="126"/>
      <c r="S160" s="46"/>
      <c r="T160" s="46"/>
      <c r="U160" s="47"/>
      <c r="V160" s="133">
        <f t="shared" si="49"/>
        <v>0</v>
      </c>
      <c r="W160" s="21">
        <f t="shared" si="50"/>
        <v>0</v>
      </c>
      <c r="X160" s="48"/>
      <c r="Y160" s="48"/>
      <c r="Z160" s="47"/>
      <c r="AA160" s="133">
        <f t="shared" si="51"/>
        <v>0</v>
      </c>
      <c r="AB160" s="21">
        <f t="shared" si="52"/>
        <v>0</v>
      </c>
      <c r="AC160" s="51"/>
      <c r="AD160" s="68"/>
      <c r="AE160" s="90"/>
      <c r="AF160" s="133">
        <f t="shared" si="53"/>
        <v>0</v>
      </c>
      <c r="AG160" s="21">
        <f t="shared" si="54"/>
        <v>0</v>
      </c>
      <c r="AH160" s="126"/>
      <c r="AI160" s="99"/>
      <c r="AJ160" s="46"/>
      <c r="AK160" s="47"/>
      <c r="AL160" s="133">
        <f t="shared" si="55"/>
        <v>0</v>
      </c>
      <c r="AM160" s="21">
        <f t="shared" si="56"/>
        <v>0</v>
      </c>
      <c r="AN160" s="48"/>
      <c r="AO160" s="48"/>
      <c r="AP160" s="47"/>
      <c r="AQ160" s="133">
        <f t="shared" si="57"/>
        <v>0</v>
      </c>
      <c r="AR160" s="21">
        <f t="shared" si="58"/>
        <v>0</v>
      </c>
      <c r="AS160" s="51"/>
      <c r="AT160" s="68"/>
      <c r="AU160" s="90"/>
      <c r="AV160" s="133">
        <f t="shared" si="59"/>
        <v>0</v>
      </c>
      <c r="AW160" s="21">
        <f t="shared" si="60"/>
        <v>0</v>
      </c>
    </row>
    <row r="161" spans="2:49" x14ac:dyDescent="0.3">
      <c r="B161" s="126"/>
      <c r="C161" s="38"/>
      <c r="D161" s="38"/>
      <c r="E161" s="39"/>
      <c r="F161" s="133">
        <f t="shared" si="43"/>
        <v>0</v>
      </c>
      <c r="G161" s="21">
        <f t="shared" si="44"/>
        <v>0</v>
      </c>
      <c r="H161" s="44"/>
      <c r="I161" s="44"/>
      <c r="J161" s="42"/>
      <c r="K161" s="133">
        <f t="shared" si="45"/>
        <v>0</v>
      </c>
      <c r="L161" s="21">
        <f t="shared" si="46"/>
        <v>0</v>
      </c>
      <c r="M161" s="41"/>
      <c r="N161" s="70"/>
      <c r="O161" s="42"/>
      <c r="P161" s="133">
        <f t="shared" si="47"/>
        <v>0</v>
      </c>
      <c r="Q161" s="21">
        <f t="shared" si="48"/>
        <v>0</v>
      </c>
      <c r="R161" s="126"/>
      <c r="S161" s="38"/>
      <c r="T161" s="38"/>
      <c r="U161" s="39"/>
      <c r="V161" s="133">
        <f t="shared" si="49"/>
        <v>0</v>
      </c>
      <c r="W161" s="21">
        <f t="shared" si="50"/>
        <v>0</v>
      </c>
      <c r="X161" s="44"/>
      <c r="Y161" s="44"/>
      <c r="Z161" s="42"/>
      <c r="AA161" s="133">
        <f t="shared" si="51"/>
        <v>0</v>
      </c>
      <c r="AB161" s="21">
        <f t="shared" si="52"/>
        <v>0</v>
      </c>
      <c r="AC161" s="41"/>
      <c r="AD161" s="70"/>
      <c r="AE161" s="39"/>
      <c r="AF161" s="133">
        <f t="shared" si="53"/>
        <v>0</v>
      </c>
      <c r="AG161" s="21">
        <f t="shared" si="54"/>
        <v>0</v>
      </c>
      <c r="AH161" s="126"/>
      <c r="AI161" s="100"/>
      <c r="AJ161" s="38"/>
      <c r="AK161" s="39"/>
      <c r="AL161" s="133">
        <f t="shared" si="55"/>
        <v>0</v>
      </c>
      <c r="AM161" s="21">
        <f t="shared" si="56"/>
        <v>0</v>
      </c>
      <c r="AN161" s="44"/>
      <c r="AO161" s="44"/>
      <c r="AP161" s="42"/>
      <c r="AQ161" s="133">
        <f t="shared" si="57"/>
        <v>0</v>
      </c>
      <c r="AR161" s="21">
        <f t="shared" si="58"/>
        <v>0</v>
      </c>
      <c r="AS161" s="41"/>
      <c r="AT161" s="70"/>
      <c r="AU161" s="42"/>
      <c r="AV161" s="133">
        <f t="shared" si="59"/>
        <v>0</v>
      </c>
      <c r="AW161" s="21">
        <f t="shared" si="60"/>
        <v>0</v>
      </c>
    </row>
    <row r="162" spans="2:49" x14ac:dyDescent="0.3">
      <c r="B162" s="126"/>
      <c r="C162" s="38"/>
      <c r="D162" s="38"/>
      <c r="E162" s="39"/>
      <c r="F162" s="133">
        <f t="shared" si="43"/>
        <v>0</v>
      </c>
      <c r="G162" s="21">
        <f t="shared" si="44"/>
        <v>0</v>
      </c>
      <c r="H162" s="44"/>
      <c r="I162" s="44"/>
      <c r="J162" s="42"/>
      <c r="K162" s="133">
        <f t="shared" si="45"/>
        <v>0</v>
      </c>
      <c r="L162" s="21">
        <f t="shared" si="46"/>
        <v>0</v>
      </c>
      <c r="M162" s="41" t="s">
        <v>15</v>
      </c>
      <c r="N162" s="70"/>
      <c r="O162" s="42">
        <v>0.03</v>
      </c>
      <c r="P162" s="133">
        <f t="shared" si="47"/>
        <v>3.0000000000000001E-3</v>
      </c>
      <c r="Q162" s="21">
        <f t="shared" si="48"/>
        <v>0</v>
      </c>
      <c r="R162" s="126"/>
      <c r="S162" s="38"/>
      <c r="T162" s="38"/>
      <c r="U162" s="39"/>
      <c r="V162" s="133">
        <f t="shared" si="49"/>
        <v>0</v>
      </c>
      <c r="W162" s="21">
        <f t="shared" si="50"/>
        <v>0</v>
      </c>
      <c r="X162" s="44" t="s">
        <v>16</v>
      </c>
      <c r="Y162" s="44"/>
      <c r="Z162" s="42">
        <v>0.01</v>
      </c>
      <c r="AA162" s="133">
        <f t="shared" si="51"/>
        <v>1E-3</v>
      </c>
      <c r="AB162" s="21">
        <f t="shared" si="52"/>
        <v>0</v>
      </c>
      <c r="AC162" s="41" t="s">
        <v>238</v>
      </c>
      <c r="AD162" s="70"/>
      <c r="AE162" s="39">
        <v>0.01</v>
      </c>
      <c r="AF162" s="133">
        <f t="shared" si="53"/>
        <v>1E-3</v>
      </c>
      <c r="AG162" s="21">
        <f t="shared" si="54"/>
        <v>0</v>
      </c>
      <c r="AH162" s="126"/>
      <c r="AI162" s="100"/>
      <c r="AJ162" s="38"/>
      <c r="AK162" s="39"/>
      <c r="AL162" s="133">
        <f t="shared" si="55"/>
        <v>0</v>
      </c>
      <c r="AM162" s="21">
        <f t="shared" si="56"/>
        <v>0</v>
      </c>
      <c r="AN162" s="44" t="s">
        <v>16</v>
      </c>
      <c r="AO162" s="44"/>
      <c r="AP162" s="42">
        <v>0.01</v>
      </c>
      <c r="AQ162" s="133">
        <f t="shared" si="57"/>
        <v>1E-3</v>
      </c>
      <c r="AR162" s="21">
        <f t="shared" si="58"/>
        <v>0</v>
      </c>
      <c r="AS162" s="41"/>
      <c r="AT162" s="70"/>
      <c r="AU162" s="42"/>
      <c r="AV162" s="133">
        <f t="shared" si="59"/>
        <v>0</v>
      </c>
      <c r="AW162" s="21">
        <f t="shared" si="60"/>
        <v>0</v>
      </c>
    </row>
    <row r="163" spans="2:49" x14ac:dyDescent="0.3">
      <c r="B163" s="126"/>
      <c r="C163" s="38"/>
      <c r="D163" s="38"/>
      <c r="E163" s="39"/>
      <c r="F163" s="133">
        <f t="shared" si="43"/>
        <v>0</v>
      </c>
      <c r="G163" s="21">
        <f t="shared" si="44"/>
        <v>0</v>
      </c>
      <c r="H163" s="40"/>
      <c r="I163" s="40"/>
      <c r="J163" s="39"/>
      <c r="K163" s="133">
        <f t="shared" si="45"/>
        <v>0</v>
      </c>
      <c r="L163" s="21">
        <f t="shared" si="46"/>
        <v>0</v>
      </c>
      <c r="M163" s="40"/>
      <c r="N163" s="69"/>
      <c r="O163" s="39"/>
      <c r="P163" s="133">
        <f t="shared" si="47"/>
        <v>0</v>
      </c>
      <c r="Q163" s="21">
        <f t="shared" si="48"/>
        <v>0</v>
      </c>
      <c r="R163" s="126"/>
      <c r="S163" s="38"/>
      <c r="T163" s="38"/>
      <c r="U163" s="39"/>
      <c r="V163" s="133">
        <f t="shared" si="49"/>
        <v>0</v>
      </c>
      <c r="W163" s="21">
        <f t="shared" si="50"/>
        <v>0</v>
      </c>
      <c r="X163" s="40"/>
      <c r="Y163" s="40"/>
      <c r="Z163" s="39"/>
      <c r="AA163" s="133">
        <f t="shared" si="51"/>
        <v>0</v>
      </c>
      <c r="AB163" s="21">
        <f t="shared" si="52"/>
        <v>0</v>
      </c>
      <c r="AC163" s="43"/>
      <c r="AD163" s="76"/>
      <c r="AE163" s="39"/>
      <c r="AF163" s="133">
        <f t="shared" si="53"/>
        <v>0</v>
      </c>
      <c r="AG163" s="21">
        <f t="shared" si="54"/>
        <v>0</v>
      </c>
      <c r="AH163" s="126"/>
      <c r="AI163" s="100"/>
      <c r="AJ163" s="38"/>
      <c r="AK163" s="39"/>
      <c r="AL163" s="133">
        <f t="shared" si="55"/>
        <v>0</v>
      </c>
      <c r="AM163" s="21">
        <f t="shared" si="56"/>
        <v>0</v>
      </c>
      <c r="AN163" s="40"/>
      <c r="AO163" s="40"/>
      <c r="AP163" s="39"/>
      <c r="AQ163" s="133">
        <f t="shared" si="57"/>
        <v>0</v>
      </c>
      <c r="AR163" s="21">
        <f t="shared" si="58"/>
        <v>0</v>
      </c>
      <c r="AS163" s="43"/>
      <c r="AT163" s="76"/>
      <c r="AU163" s="91"/>
      <c r="AV163" s="133">
        <f t="shared" si="59"/>
        <v>0</v>
      </c>
      <c r="AW163" s="21">
        <f t="shared" si="60"/>
        <v>0</v>
      </c>
    </row>
    <row r="164" spans="2:49" x14ac:dyDescent="0.3">
      <c r="B164" s="126"/>
      <c r="C164" s="21"/>
      <c r="D164" s="21"/>
      <c r="E164" s="22"/>
      <c r="F164" s="133">
        <f t="shared" si="43"/>
        <v>0</v>
      </c>
      <c r="G164" s="21">
        <f t="shared" si="44"/>
        <v>0</v>
      </c>
      <c r="H164" s="26" t="s">
        <v>23</v>
      </c>
      <c r="I164" s="26"/>
      <c r="J164" s="25">
        <v>0.01</v>
      </c>
      <c r="K164" s="133">
        <f t="shared" si="45"/>
        <v>1E-3</v>
      </c>
      <c r="L164" s="21">
        <f t="shared" si="46"/>
        <v>0</v>
      </c>
      <c r="M164" s="26" t="s">
        <v>23</v>
      </c>
      <c r="N164" s="72"/>
      <c r="O164" s="25">
        <v>0.01</v>
      </c>
      <c r="P164" s="133">
        <f t="shared" si="47"/>
        <v>1E-3</v>
      </c>
      <c r="Q164" s="21">
        <f t="shared" si="48"/>
        <v>0</v>
      </c>
      <c r="R164" s="126"/>
      <c r="S164" s="21"/>
      <c r="T164" s="21"/>
      <c r="U164" s="22"/>
      <c r="V164" s="133">
        <f t="shared" si="49"/>
        <v>0</v>
      </c>
      <c r="W164" s="21">
        <f t="shared" si="50"/>
        <v>0</v>
      </c>
      <c r="X164" s="23"/>
      <c r="Y164" s="23"/>
      <c r="Z164" s="22"/>
      <c r="AA164" s="133">
        <f t="shared" si="51"/>
        <v>0</v>
      </c>
      <c r="AB164" s="21">
        <f t="shared" si="52"/>
        <v>0</v>
      </c>
      <c r="AC164" s="23"/>
      <c r="AD164" s="64"/>
      <c r="AE164" s="22"/>
      <c r="AF164" s="133">
        <f t="shared" si="53"/>
        <v>0</v>
      </c>
      <c r="AG164" s="21">
        <f t="shared" si="54"/>
        <v>0</v>
      </c>
      <c r="AH164" s="126"/>
      <c r="AI164" s="97"/>
      <c r="AJ164" s="21"/>
      <c r="AK164" s="22"/>
      <c r="AL164" s="133">
        <f t="shared" si="55"/>
        <v>0</v>
      </c>
      <c r="AM164" s="21">
        <f t="shared" si="56"/>
        <v>0</v>
      </c>
      <c r="AN164" s="23"/>
      <c r="AO164" s="23"/>
      <c r="AP164" s="22"/>
      <c r="AQ164" s="133">
        <f t="shared" si="57"/>
        <v>0</v>
      </c>
      <c r="AR164" s="21">
        <f t="shared" si="58"/>
        <v>0</v>
      </c>
      <c r="AS164" s="23"/>
      <c r="AT164" s="64"/>
      <c r="AU164" s="22"/>
      <c r="AV164" s="133">
        <f t="shared" si="59"/>
        <v>0</v>
      </c>
      <c r="AW164" s="21">
        <f t="shared" si="60"/>
        <v>0</v>
      </c>
    </row>
    <row r="165" spans="2:49" x14ac:dyDescent="0.3">
      <c r="B165" s="126"/>
      <c r="C165" s="31" t="s">
        <v>50</v>
      </c>
      <c r="D165" s="31"/>
      <c r="E165" s="32">
        <v>0.1</v>
      </c>
      <c r="F165" s="133">
        <f t="shared" si="43"/>
        <v>1.0000000000000002E-2</v>
      </c>
      <c r="G165" s="21">
        <f t="shared" si="44"/>
        <v>0</v>
      </c>
      <c r="H165" s="33" t="s">
        <v>50</v>
      </c>
      <c r="I165" s="33"/>
      <c r="J165" s="32">
        <v>0.1</v>
      </c>
      <c r="K165" s="133">
        <f t="shared" si="45"/>
        <v>1.0000000000000002E-2</v>
      </c>
      <c r="L165" s="21">
        <f t="shared" si="46"/>
        <v>0</v>
      </c>
      <c r="M165" s="33" t="s">
        <v>50</v>
      </c>
      <c r="N165" s="65"/>
      <c r="O165" s="32">
        <v>0.15</v>
      </c>
      <c r="P165" s="133">
        <f t="shared" si="47"/>
        <v>1.4999999999999999E-2</v>
      </c>
      <c r="Q165" s="21">
        <f t="shared" si="48"/>
        <v>0</v>
      </c>
      <c r="R165" s="126"/>
      <c r="S165" s="31" t="s">
        <v>50</v>
      </c>
      <c r="T165" s="31"/>
      <c r="U165" s="32">
        <v>0.09</v>
      </c>
      <c r="V165" s="133">
        <f t="shared" si="49"/>
        <v>8.9999999999999993E-3</v>
      </c>
      <c r="W165" s="21">
        <f t="shared" si="50"/>
        <v>0</v>
      </c>
      <c r="X165" s="33"/>
      <c r="Y165" s="33"/>
      <c r="Z165" s="32"/>
      <c r="AA165" s="133">
        <f t="shared" si="51"/>
        <v>0</v>
      </c>
      <c r="AB165" s="21">
        <f t="shared" si="52"/>
        <v>0</v>
      </c>
      <c r="AC165" s="33"/>
      <c r="AD165" s="65"/>
      <c r="AE165" s="32"/>
      <c r="AF165" s="133">
        <f t="shared" si="53"/>
        <v>0</v>
      </c>
      <c r="AG165" s="21">
        <f t="shared" si="54"/>
        <v>0</v>
      </c>
      <c r="AH165" s="126"/>
      <c r="AI165" s="98" t="s">
        <v>50</v>
      </c>
      <c r="AJ165" s="31"/>
      <c r="AK165" s="32">
        <v>0.09</v>
      </c>
      <c r="AL165" s="133">
        <f t="shared" si="55"/>
        <v>8.9999999999999993E-3</v>
      </c>
      <c r="AM165" s="21">
        <f t="shared" si="56"/>
        <v>0</v>
      </c>
      <c r="AN165" s="33"/>
      <c r="AO165" s="33"/>
      <c r="AP165" s="32"/>
      <c r="AQ165" s="133">
        <f t="shared" si="57"/>
        <v>0</v>
      </c>
      <c r="AR165" s="21">
        <f t="shared" si="58"/>
        <v>0</v>
      </c>
      <c r="AS165" s="33"/>
      <c r="AT165" s="65"/>
      <c r="AU165" s="32"/>
      <c r="AV165" s="133">
        <f t="shared" si="59"/>
        <v>0</v>
      </c>
      <c r="AW165" s="21">
        <f t="shared" si="60"/>
        <v>0</v>
      </c>
    </row>
    <row r="166" spans="2:49" x14ac:dyDescent="0.3">
      <c r="B166" s="126"/>
      <c r="C166" s="31" t="s">
        <v>51</v>
      </c>
      <c r="D166" s="31"/>
      <c r="E166" s="32">
        <v>0.01</v>
      </c>
      <c r="F166" s="133">
        <f t="shared" si="43"/>
        <v>1E-3</v>
      </c>
      <c r="G166" s="21">
        <f t="shared" si="44"/>
        <v>0</v>
      </c>
      <c r="H166" s="33" t="s">
        <v>51</v>
      </c>
      <c r="I166" s="33"/>
      <c r="J166" s="32">
        <v>0.06</v>
      </c>
      <c r="K166" s="133">
        <f t="shared" si="45"/>
        <v>6.0000000000000001E-3</v>
      </c>
      <c r="L166" s="21">
        <f t="shared" si="46"/>
        <v>0</v>
      </c>
      <c r="M166" s="33" t="s">
        <v>51</v>
      </c>
      <c r="N166" s="65"/>
      <c r="O166" s="32">
        <v>0.1419</v>
      </c>
      <c r="P166" s="133">
        <f t="shared" si="47"/>
        <v>1.4190000000000001E-2</v>
      </c>
      <c r="Q166" s="21">
        <f t="shared" si="48"/>
        <v>0</v>
      </c>
      <c r="R166" s="126"/>
      <c r="S166" s="31" t="s">
        <v>51</v>
      </c>
      <c r="T166" s="31"/>
      <c r="U166" s="32">
        <v>0.02</v>
      </c>
      <c r="V166" s="133">
        <f t="shared" si="49"/>
        <v>2E-3</v>
      </c>
      <c r="W166" s="21">
        <f t="shared" si="50"/>
        <v>0</v>
      </c>
      <c r="X166" s="33" t="s">
        <v>51</v>
      </c>
      <c r="Y166" s="33"/>
      <c r="Z166" s="32">
        <v>0.1</v>
      </c>
      <c r="AA166" s="133">
        <f t="shared" si="51"/>
        <v>1.0000000000000002E-2</v>
      </c>
      <c r="AB166" s="21">
        <f t="shared" si="52"/>
        <v>0</v>
      </c>
      <c r="AC166" s="33" t="s">
        <v>51</v>
      </c>
      <c r="AD166" s="65"/>
      <c r="AE166" s="32">
        <v>0.1</v>
      </c>
      <c r="AF166" s="133">
        <f t="shared" si="53"/>
        <v>1.0000000000000002E-2</v>
      </c>
      <c r="AG166" s="21">
        <f t="shared" si="54"/>
        <v>0</v>
      </c>
      <c r="AH166" s="126"/>
      <c r="AI166" s="98" t="s">
        <v>73</v>
      </c>
      <c r="AJ166" s="31"/>
      <c r="AK166" s="32">
        <v>0.02</v>
      </c>
      <c r="AL166" s="133">
        <f t="shared" si="55"/>
        <v>2E-3</v>
      </c>
      <c r="AM166" s="21">
        <f t="shared" si="56"/>
        <v>0</v>
      </c>
      <c r="AN166" s="33"/>
      <c r="AO166" s="33"/>
      <c r="AP166" s="32"/>
      <c r="AQ166" s="133">
        <f t="shared" si="57"/>
        <v>0</v>
      </c>
      <c r="AR166" s="21">
        <f t="shared" si="58"/>
        <v>0</v>
      </c>
      <c r="AS166" s="33"/>
      <c r="AT166" s="65"/>
      <c r="AU166" s="32"/>
      <c r="AV166" s="133">
        <f t="shared" si="59"/>
        <v>0</v>
      </c>
      <c r="AW166" s="21">
        <f t="shared" si="60"/>
        <v>0</v>
      </c>
    </row>
    <row r="167" spans="2:49" x14ac:dyDescent="0.3">
      <c r="B167" s="126"/>
      <c r="C167" s="46" t="s">
        <v>24</v>
      </c>
      <c r="D167" s="46"/>
      <c r="E167" s="47">
        <v>0.04</v>
      </c>
      <c r="F167" s="133">
        <f t="shared" si="43"/>
        <v>4.0000000000000001E-3</v>
      </c>
      <c r="G167" s="21">
        <f t="shared" si="44"/>
        <v>0</v>
      </c>
      <c r="H167" s="48" t="s">
        <v>24</v>
      </c>
      <c r="I167" s="48"/>
      <c r="J167" s="47">
        <v>7.0000000000000007E-2</v>
      </c>
      <c r="K167" s="133">
        <f t="shared" si="45"/>
        <v>7.000000000000001E-3</v>
      </c>
      <c r="L167" s="21">
        <f t="shared" si="46"/>
        <v>0</v>
      </c>
      <c r="M167" s="48" t="s">
        <v>24</v>
      </c>
      <c r="N167" s="66"/>
      <c r="O167" s="47">
        <v>0.1</v>
      </c>
      <c r="P167" s="133">
        <f t="shared" si="47"/>
        <v>1.0000000000000002E-2</v>
      </c>
      <c r="Q167" s="21">
        <f t="shared" si="48"/>
        <v>0</v>
      </c>
      <c r="R167" s="126"/>
      <c r="S167" s="46" t="s">
        <v>24</v>
      </c>
      <c r="T167" s="46"/>
      <c r="U167" s="47">
        <v>0.03</v>
      </c>
      <c r="V167" s="133">
        <f t="shared" si="49"/>
        <v>3.0000000000000001E-3</v>
      </c>
      <c r="W167" s="21">
        <f t="shared" si="50"/>
        <v>0</v>
      </c>
      <c r="X167" s="48"/>
      <c r="Y167" s="48"/>
      <c r="Z167" s="47"/>
      <c r="AA167" s="133">
        <f t="shared" si="51"/>
        <v>0</v>
      </c>
      <c r="AB167" s="21">
        <f t="shared" si="52"/>
        <v>0</v>
      </c>
      <c r="AC167" s="48"/>
      <c r="AD167" s="66"/>
      <c r="AE167" s="47"/>
      <c r="AF167" s="133">
        <f t="shared" si="53"/>
        <v>0</v>
      </c>
      <c r="AG167" s="21">
        <f t="shared" si="54"/>
        <v>0</v>
      </c>
      <c r="AH167" s="126"/>
      <c r="AI167" s="99" t="s">
        <v>24</v>
      </c>
      <c r="AJ167" s="46"/>
      <c r="AK167" s="47">
        <v>0.03</v>
      </c>
      <c r="AL167" s="133">
        <f t="shared" si="55"/>
        <v>3.0000000000000001E-3</v>
      </c>
      <c r="AM167" s="21">
        <f t="shared" si="56"/>
        <v>0</v>
      </c>
      <c r="AN167" s="48"/>
      <c r="AO167" s="48"/>
      <c r="AP167" s="47"/>
      <c r="AQ167" s="133">
        <f t="shared" ref="AQ167:AQ168" si="61">AP167*$E$10</f>
        <v>0</v>
      </c>
      <c r="AR167" s="21">
        <f t="shared" ref="AR167:AR168" si="62">AQ167*AO167</f>
        <v>0</v>
      </c>
      <c r="AS167" s="48"/>
      <c r="AT167" s="66"/>
      <c r="AU167" s="47"/>
      <c r="AV167" s="133">
        <f t="shared" ref="AV167:AV168" si="63">AU167*$E$10</f>
        <v>0</v>
      </c>
      <c r="AW167" s="21">
        <f t="shared" ref="AW167:AW168" si="64">AV167*AT167</f>
        <v>0</v>
      </c>
    </row>
    <row r="168" spans="2:49" x14ac:dyDescent="0.3">
      <c r="B168" s="126"/>
      <c r="C168" s="46"/>
      <c r="D168" s="46"/>
      <c r="E168" s="47"/>
      <c r="F168" s="133">
        <f t="shared" si="43"/>
        <v>0</v>
      </c>
      <c r="G168" s="21">
        <f t="shared" si="44"/>
        <v>0</v>
      </c>
      <c r="H168" s="48"/>
      <c r="I168" s="48"/>
      <c r="J168" s="47"/>
      <c r="K168" s="133">
        <f t="shared" si="45"/>
        <v>0</v>
      </c>
      <c r="L168" s="21">
        <f t="shared" si="46"/>
        <v>0</v>
      </c>
      <c r="M168" s="48"/>
      <c r="N168" s="66"/>
      <c r="O168" s="47"/>
      <c r="P168" s="133">
        <f t="shared" si="47"/>
        <v>0</v>
      </c>
      <c r="Q168" s="21">
        <f t="shared" si="48"/>
        <v>0</v>
      </c>
      <c r="R168" s="126"/>
      <c r="S168" s="46" t="s">
        <v>54</v>
      </c>
      <c r="T168" s="46"/>
      <c r="U168" s="47">
        <v>0.01</v>
      </c>
      <c r="V168" s="133">
        <f t="shared" si="49"/>
        <v>1E-3</v>
      </c>
      <c r="W168" s="21">
        <f t="shared" si="50"/>
        <v>0</v>
      </c>
      <c r="X168" s="48" t="s">
        <v>54</v>
      </c>
      <c r="Y168" s="48"/>
      <c r="Z168" s="47">
        <v>0.12</v>
      </c>
      <c r="AA168" s="133">
        <f t="shared" si="51"/>
        <v>1.2E-2</v>
      </c>
      <c r="AB168" s="21">
        <f t="shared" si="52"/>
        <v>0</v>
      </c>
      <c r="AC168" s="48" t="s">
        <v>54</v>
      </c>
      <c r="AD168" s="66"/>
      <c r="AE168" s="47">
        <v>0.23558999999999999</v>
      </c>
      <c r="AF168" s="133">
        <f t="shared" si="53"/>
        <v>2.3559E-2</v>
      </c>
      <c r="AG168" s="21">
        <f t="shared" si="54"/>
        <v>0</v>
      </c>
      <c r="AH168" s="126"/>
      <c r="AI168" s="99" t="s">
        <v>77</v>
      </c>
      <c r="AJ168" s="46"/>
      <c r="AK168" s="47">
        <v>0.01</v>
      </c>
      <c r="AL168" s="133">
        <f t="shared" si="55"/>
        <v>1E-3</v>
      </c>
      <c r="AM168" s="21">
        <f t="shared" si="56"/>
        <v>0</v>
      </c>
      <c r="AN168" s="48" t="s">
        <v>77</v>
      </c>
      <c r="AO168" s="48"/>
      <c r="AP168" s="47">
        <v>0.23319999999999999</v>
      </c>
      <c r="AQ168" s="133">
        <f t="shared" si="61"/>
        <v>2.332E-2</v>
      </c>
      <c r="AR168" s="21">
        <f t="shared" si="62"/>
        <v>0</v>
      </c>
      <c r="AS168" s="48" t="s">
        <v>77</v>
      </c>
      <c r="AT168" s="66"/>
      <c r="AU168" s="47">
        <v>1.23E-3</v>
      </c>
      <c r="AV168" s="133">
        <f t="shared" si="63"/>
        <v>1.2300000000000001E-4</v>
      </c>
      <c r="AW168" s="21">
        <f t="shared" si="64"/>
        <v>0</v>
      </c>
    </row>
    <row r="169" spans="2:49" x14ac:dyDescent="0.3">
      <c r="B169" s="126"/>
      <c r="C169" s="38" t="s">
        <v>17</v>
      </c>
      <c r="D169" s="38"/>
      <c r="E169" s="39">
        <v>0.13900000000000001</v>
      </c>
      <c r="F169" s="133">
        <f t="shared" si="43"/>
        <v>1.3900000000000003E-2</v>
      </c>
      <c r="G169" s="21">
        <f t="shared" si="44"/>
        <v>0</v>
      </c>
      <c r="H169" s="40" t="s">
        <v>17</v>
      </c>
      <c r="I169" s="40"/>
      <c r="J169" s="39">
        <v>9.5280000000000004E-2</v>
      </c>
      <c r="K169" s="133">
        <f t="shared" si="45"/>
        <v>9.5280000000000017E-3</v>
      </c>
      <c r="L169" s="21">
        <f t="shared" si="46"/>
        <v>0</v>
      </c>
      <c r="M169" s="40"/>
      <c r="N169" s="69"/>
      <c r="O169" s="39"/>
      <c r="P169" s="133">
        <f t="shared" si="47"/>
        <v>0</v>
      </c>
      <c r="Q169" s="21">
        <f t="shared" si="48"/>
        <v>0</v>
      </c>
      <c r="R169" s="126"/>
      <c r="S169" s="38" t="s">
        <v>17</v>
      </c>
      <c r="T169" s="38"/>
      <c r="U169" s="39">
        <v>9.9979999999999999E-2</v>
      </c>
      <c r="V169" s="133">
        <f t="shared" si="49"/>
        <v>9.9979999999999999E-3</v>
      </c>
      <c r="W169" s="21">
        <f t="shared" si="50"/>
        <v>0</v>
      </c>
      <c r="X169" s="40"/>
      <c r="Y169" s="40"/>
      <c r="Z169" s="39"/>
      <c r="AA169" s="133">
        <f t="shared" si="51"/>
        <v>0</v>
      </c>
      <c r="AB169" s="21">
        <f t="shared" si="52"/>
        <v>0</v>
      </c>
      <c r="AC169" s="40"/>
      <c r="AD169" s="69"/>
      <c r="AE169" s="39"/>
      <c r="AF169" s="133">
        <f t="shared" si="53"/>
        <v>0</v>
      </c>
      <c r="AG169" s="21">
        <f t="shared" si="54"/>
        <v>0</v>
      </c>
      <c r="AH169" s="126"/>
      <c r="AI169" s="100" t="s">
        <v>17</v>
      </c>
      <c r="AJ169" s="38"/>
      <c r="AK169" s="39">
        <v>3.9960000000000002E-2</v>
      </c>
      <c r="AL169" s="133">
        <f t="shared" si="55"/>
        <v>3.9960000000000004E-3</v>
      </c>
      <c r="AM169" s="21">
        <f t="shared" si="56"/>
        <v>0</v>
      </c>
      <c r="AN169" s="40"/>
      <c r="AO169" s="40"/>
      <c r="AP169" s="39"/>
      <c r="AQ169" s="133">
        <f t="shared" si="57"/>
        <v>0</v>
      </c>
      <c r="AR169" s="21">
        <f t="shared" si="58"/>
        <v>0</v>
      </c>
      <c r="AS169" s="40"/>
      <c r="AT169" s="69"/>
      <c r="AU169" s="39"/>
      <c r="AV169" s="133">
        <f t="shared" si="59"/>
        <v>0</v>
      </c>
      <c r="AW169" s="21">
        <f t="shared" si="60"/>
        <v>0</v>
      </c>
    </row>
    <row r="170" spans="2:49" x14ac:dyDescent="0.3">
      <c r="B170" s="126"/>
      <c r="C170" s="21"/>
      <c r="D170" s="21"/>
      <c r="E170" s="22"/>
      <c r="F170" s="133">
        <f t="shared" si="43"/>
        <v>0</v>
      </c>
      <c r="G170" s="21">
        <f t="shared" si="44"/>
        <v>0</v>
      </c>
      <c r="H170" s="24" t="s">
        <v>55</v>
      </c>
      <c r="I170" s="24">
        <v>1</v>
      </c>
      <c r="J170" s="25">
        <v>1.5E-3</v>
      </c>
      <c r="K170" s="133">
        <f t="shared" si="45"/>
        <v>1.5000000000000001E-4</v>
      </c>
      <c r="L170" s="21">
        <f t="shared" si="46"/>
        <v>1.5000000000000001E-4</v>
      </c>
      <c r="M170" s="24" t="s">
        <v>55</v>
      </c>
      <c r="N170" s="77">
        <v>1</v>
      </c>
      <c r="O170" s="25">
        <v>0.01</v>
      </c>
      <c r="P170" s="133">
        <f t="shared" si="47"/>
        <v>1E-3</v>
      </c>
      <c r="Q170" s="21">
        <f t="shared" si="48"/>
        <v>1E-3</v>
      </c>
      <c r="R170" s="126"/>
      <c r="S170" s="21"/>
      <c r="T170" s="21"/>
      <c r="U170" s="22"/>
      <c r="V170" s="133">
        <f t="shared" si="49"/>
        <v>0</v>
      </c>
      <c r="W170" s="21">
        <f t="shared" si="50"/>
        <v>0</v>
      </c>
      <c r="X170" s="24" t="s">
        <v>55</v>
      </c>
      <c r="Y170" s="24">
        <v>1</v>
      </c>
      <c r="Z170" s="25">
        <v>3.0000000000000001E-3</v>
      </c>
      <c r="AA170" s="133">
        <f t="shared" si="51"/>
        <v>3.0000000000000003E-4</v>
      </c>
      <c r="AB170" s="21">
        <f t="shared" si="52"/>
        <v>3.0000000000000003E-4</v>
      </c>
      <c r="AC170" s="24" t="s">
        <v>55</v>
      </c>
      <c r="AD170" s="77">
        <v>1</v>
      </c>
      <c r="AE170" s="25">
        <v>0.02</v>
      </c>
      <c r="AF170" s="133">
        <f t="shared" si="53"/>
        <v>2E-3</v>
      </c>
      <c r="AG170" s="21">
        <f t="shared" si="54"/>
        <v>2E-3</v>
      </c>
      <c r="AH170" s="126"/>
      <c r="AI170" s="97"/>
      <c r="AJ170" s="21"/>
      <c r="AK170" s="22"/>
      <c r="AL170" s="133">
        <f t="shared" si="55"/>
        <v>0</v>
      </c>
      <c r="AM170" s="21">
        <f t="shared" si="56"/>
        <v>0</v>
      </c>
      <c r="AN170" s="24" t="s">
        <v>55</v>
      </c>
      <c r="AO170" s="24">
        <v>1</v>
      </c>
      <c r="AP170" s="25">
        <v>0.01</v>
      </c>
      <c r="AQ170" s="133">
        <f t="shared" si="57"/>
        <v>1E-3</v>
      </c>
      <c r="AR170" s="21">
        <f t="shared" si="58"/>
        <v>1E-3</v>
      </c>
      <c r="AS170" s="24" t="s">
        <v>55</v>
      </c>
      <c r="AT170" s="77">
        <v>1</v>
      </c>
      <c r="AU170" s="25">
        <v>0.02</v>
      </c>
      <c r="AV170" s="133">
        <f t="shared" si="59"/>
        <v>2E-3</v>
      </c>
      <c r="AW170" s="21">
        <f t="shared" si="60"/>
        <v>2E-3</v>
      </c>
    </row>
    <row r="171" spans="2:49" x14ac:dyDescent="0.3">
      <c r="B171" s="126"/>
      <c r="C171" s="21"/>
      <c r="D171" s="21"/>
      <c r="E171" s="22"/>
      <c r="F171" s="133">
        <f t="shared" si="43"/>
        <v>0</v>
      </c>
      <c r="G171" s="21">
        <f t="shared" si="44"/>
        <v>0</v>
      </c>
      <c r="H171" s="24" t="s">
        <v>121</v>
      </c>
      <c r="I171" s="24">
        <v>2</v>
      </c>
      <c r="J171" s="25">
        <v>2.0000000000000001E-4</v>
      </c>
      <c r="K171" s="133">
        <f t="shared" si="45"/>
        <v>2.0000000000000002E-5</v>
      </c>
      <c r="L171" s="21">
        <f t="shared" si="46"/>
        <v>4.0000000000000003E-5</v>
      </c>
      <c r="M171" s="24" t="s">
        <v>121</v>
      </c>
      <c r="N171" s="24">
        <v>2</v>
      </c>
      <c r="O171" s="25">
        <v>0.01</v>
      </c>
      <c r="P171" s="133">
        <f t="shared" si="47"/>
        <v>1E-3</v>
      </c>
      <c r="Q171" s="21">
        <f t="shared" si="48"/>
        <v>2E-3</v>
      </c>
      <c r="R171" s="126"/>
      <c r="S171" s="21"/>
      <c r="T171" s="21"/>
      <c r="U171" s="22"/>
      <c r="V171" s="133">
        <f t="shared" si="49"/>
        <v>0</v>
      </c>
      <c r="W171" s="21">
        <f t="shared" si="50"/>
        <v>0</v>
      </c>
      <c r="X171" s="24" t="s">
        <v>121</v>
      </c>
      <c r="Y171" s="24">
        <v>2</v>
      </c>
      <c r="Z171" s="25">
        <v>4.0000000000000002E-4</v>
      </c>
      <c r="AA171" s="133">
        <f t="shared" si="51"/>
        <v>4.0000000000000003E-5</v>
      </c>
      <c r="AB171" s="21">
        <f t="shared" si="52"/>
        <v>8.0000000000000007E-5</v>
      </c>
      <c r="AC171" s="24" t="s">
        <v>121</v>
      </c>
      <c r="AD171" s="24">
        <v>2</v>
      </c>
      <c r="AE171" s="25">
        <v>0.02</v>
      </c>
      <c r="AF171" s="133">
        <f t="shared" si="53"/>
        <v>2E-3</v>
      </c>
      <c r="AG171" s="21">
        <f t="shared" si="54"/>
        <v>4.0000000000000001E-3</v>
      </c>
      <c r="AH171" s="126"/>
      <c r="AI171" s="97"/>
      <c r="AJ171" s="21"/>
      <c r="AK171" s="22"/>
      <c r="AL171" s="133">
        <f t="shared" si="55"/>
        <v>0</v>
      </c>
      <c r="AM171" s="21">
        <f t="shared" si="56"/>
        <v>0</v>
      </c>
      <c r="AN171" s="24" t="s">
        <v>121</v>
      </c>
      <c r="AO171" s="24">
        <v>2</v>
      </c>
      <c r="AP171" s="25">
        <v>5.0000000000000001E-3</v>
      </c>
      <c r="AQ171" s="133">
        <f t="shared" si="57"/>
        <v>5.0000000000000001E-4</v>
      </c>
      <c r="AR171" s="21">
        <f t="shared" si="58"/>
        <v>1E-3</v>
      </c>
      <c r="AS171" s="24" t="s">
        <v>121</v>
      </c>
      <c r="AT171" s="24">
        <v>2</v>
      </c>
      <c r="AU171" s="25">
        <v>0.02</v>
      </c>
      <c r="AV171" s="133">
        <f t="shared" si="59"/>
        <v>2E-3</v>
      </c>
      <c r="AW171" s="21">
        <f t="shared" si="60"/>
        <v>4.0000000000000001E-3</v>
      </c>
    </row>
    <row r="172" spans="2:49" x14ac:dyDescent="0.3">
      <c r="B172" s="126"/>
      <c r="C172" s="31"/>
      <c r="D172" s="31"/>
      <c r="E172" s="32"/>
      <c r="F172" s="133">
        <f t="shared" si="43"/>
        <v>0</v>
      </c>
      <c r="G172" s="21">
        <f t="shared" si="44"/>
        <v>0</v>
      </c>
      <c r="H172" s="33"/>
      <c r="I172" s="33"/>
      <c r="J172" s="32"/>
      <c r="K172" s="133">
        <f t="shared" si="45"/>
        <v>0</v>
      </c>
      <c r="L172" s="21">
        <f t="shared" si="46"/>
        <v>0</v>
      </c>
      <c r="M172" s="33"/>
      <c r="N172" s="65"/>
      <c r="O172" s="32"/>
      <c r="P172" s="133">
        <f t="shared" si="47"/>
        <v>0</v>
      </c>
      <c r="Q172" s="21">
        <f t="shared" si="48"/>
        <v>0</v>
      </c>
      <c r="R172" s="126"/>
      <c r="S172" s="31"/>
      <c r="T172" s="31"/>
      <c r="U172" s="32"/>
      <c r="V172" s="133">
        <f t="shared" si="49"/>
        <v>0</v>
      </c>
      <c r="W172" s="21">
        <f t="shared" si="50"/>
        <v>0</v>
      </c>
      <c r="X172" s="33"/>
      <c r="Y172" s="33"/>
      <c r="Z172" s="32"/>
      <c r="AA172" s="133">
        <f t="shared" si="51"/>
        <v>0</v>
      </c>
      <c r="AB172" s="21">
        <f t="shared" si="52"/>
        <v>0</v>
      </c>
      <c r="AC172" s="33"/>
      <c r="AD172" s="65"/>
      <c r="AE172" s="32"/>
      <c r="AF172" s="133">
        <f t="shared" si="53"/>
        <v>0</v>
      </c>
      <c r="AG172" s="21">
        <f t="shared" si="54"/>
        <v>0</v>
      </c>
      <c r="AH172" s="126"/>
      <c r="AI172" s="98"/>
      <c r="AJ172" s="31"/>
      <c r="AK172" s="32"/>
      <c r="AL172" s="133">
        <f t="shared" si="55"/>
        <v>0</v>
      </c>
      <c r="AM172" s="21">
        <f t="shared" si="56"/>
        <v>0</v>
      </c>
      <c r="AN172" s="37"/>
      <c r="AO172" s="37"/>
      <c r="AP172" s="35"/>
      <c r="AQ172" s="133">
        <f t="shared" si="57"/>
        <v>0</v>
      </c>
      <c r="AR172" s="21">
        <f t="shared" si="58"/>
        <v>0</v>
      </c>
      <c r="AS172" s="34"/>
      <c r="AT172" s="74"/>
      <c r="AU172" s="35"/>
      <c r="AV172" s="133">
        <f t="shared" si="59"/>
        <v>0</v>
      </c>
      <c r="AW172" s="21">
        <f t="shared" si="60"/>
        <v>0</v>
      </c>
    </row>
    <row r="173" spans="2:49" x14ac:dyDescent="0.3">
      <c r="B173" s="126"/>
      <c r="C173" s="31"/>
      <c r="D173" s="31"/>
      <c r="E173" s="32"/>
      <c r="F173" s="133">
        <f t="shared" si="43"/>
        <v>0</v>
      </c>
      <c r="G173" s="21">
        <f t="shared" si="44"/>
        <v>0</v>
      </c>
      <c r="H173" s="33"/>
      <c r="I173" s="33"/>
      <c r="J173" s="32"/>
      <c r="K173" s="133">
        <f t="shared" si="45"/>
        <v>0</v>
      </c>
      <c r="L173" s="21">
        <f t="shared" si="46"/>
        <v>0</v>
      </c>
      <c r="M173" s="33"/>
      <c r="N173" s="65"/>
      <c r="O173" s="32"/>
      <c r="P173" s="133">
        <f t="shared" si="47"/>
        <v>0</v>
      </c>
      <c r="Q173" s="21">
        <f t="shared" si="48"/>
        <v>0</v>
      </c>
      <c r="R173" s="126"/>
      <c r="S173" s="31"/>
      <c r="T173" s="31"/>
      <c r="U173" s="32"/>
      <c r="V173" s="133">
        <f t="shared" si="49"/>
        <v>0</v>
      </c>
      <c r="W173" s="21">
        <f t="shared" si="50"/>
        <v>0</v>
      </c>
      <c r="X173" s="37" t="s">
        <v>91</v>
      </c>
      <c r="Y173" s="37"/>
      <c r="Z173" s="35">
        <v>0.12</v>
      </c>
      <c r="AA173" s="133">
        <f t="shared" si="51"/>
        <v>1.2E-2</v>
      </c>
      <c r="AB173" s="21">
        <f t="shared" si="52"/>
        <v>0</v>
      </c>
      <c r="AC173" s="34"/>
      <c r="AD173" s="74"/>
      <c r="AE173" s="35"/>
      <c r="AF173" s="133">
        <f t="shared" si="53"/>
        <v>0</v>
      </c>
      <c r="AG173" s="21">
        <f t="shared" si="54"/>
        <v>0</v>
      </c>
      <c r="AH173" s="126"/>
      <c r="AI173" s="98"/>
      <c r="AJ173" s="31"/>
      <c r="AK173" s="32"/>
      <c r="AL173" s="133">
        <f t="shared" si="55"/>
        <v>0</v>
      </c>
      <c r="AM173" s="21">
        <f t="shared" si="56"/>
        <v>0</v>
      </c>
      <c r="AN173" s="37"/>
      <c r="AO173" s="37"/>
      <c r="AP173" s="35"/>
      <c r="AQ173" s="133">
        <f t="shared" si="57"/>
        <v>0</v>
      </c>
      <c r="AR173" s="21">
        <f t="shared" si="58"/>
        <v>0</v>
      </c>
      <c r="AS173" s="34"/>
      <c r="AT173" s="74"/>
      <c r="AU173" s="35"/>
      <c r="AV173" s="133">
        <f t="shared" si="59"/>
        <v>0</v>
      </c>
      <c r="AW173" s="21">
        <f t="shared" si="60"/>
        <v>0</v>
      </c>
    </row>
    <row r="174" spans="2:49" x14ac:dyDescent="0.3">
      <c r="B174" s="126"/>
      <c r="C174" s="31"/>
      <c r="D174" s="31"/>
      <c r="E174" s="32"/>
      <c r="F174" s="133">
        <f t="shared" si="43"/>
        <v>0</v>
      </c>
      <c r="G174" s="21">
        <f t="shared" si="44"/>
        <v>0</v>
      </c>
      <c r="H174" s="33"/>
      <c r="I174" s="33"/>
      <c r="J174" s="32"/>
      <c r="K174" s="133">
        <f t="shared" si="45"/>
        <v>0</v>
      </c>
      <c r="L174" s="21">
        <f t="shared" si="46"/>
        <v>0</v>
      </c>
      <c r="M174" s="33"/>
      <c r="N174" s="65"/>
      <c r="O174" s="32"/>
      <c r="P174" s="133">
        <f t="shared" si="47"/>
        <v>0</v>
      </c>
      <c r="Q174" s="21">
        <f t="shared" si="48"/>
        <v>0</v>
      </c>
      <c r="R174" s="126"/>
      <c r="S174" s="31"/>
      <c r="T174" s="31"/>
      <c r="U174" s="32"/>
      <c r="V174" s="133">
        <f t="shared" si="49"/>
        <v>0</v>
      </c>
      <c r="W174" s="21">
        <f t="shared" si="50"/>
        <v>0</v>
      </c>
      <c r="X174" s="33"/>
      <c r="Y174" s="33"/>
      <c r="Z174" s="32"/>
      <c r="AA174" s="133">
        <f t="shared" si="51"/>
        <v>0</v>
      </c>
      <c r="AB174" s="21">
        <f t="shared" si="52"/>
        <v>0</v>
      </c>
      <c r="AC174" s="36"/>
      <c r="AD174" s="75"/>
      <c r="AE174" s="89"/>
      <c r="AF174" s="133">
        <f t="shared" si="53"/>
        <v>0</v>
      </c>
      <c r="AG174" s="21">
        <f t="shared" si="54"/>
        <v>0</v>
      </c>
      <c r="AH174" s="126"/>
      <c r="AI174" s="98"/>
      <c r="AJ174" s="31"/>
      <c r="AK174" s="32"/>
      <c r="AL174" s="133">
        <f t="shared" si="55"/>
        <v>0</v>
      </c>
      <c r="AM174" s="21">
        <f t="shared" si="56"/>
        <v>0</v>
      </c>
      <c r="AN174" s="33"/>
      <c r="AO174" s="33"/>
      <c r="AP174" s="32"/>
      <c r="AQ174" s="133">
        <f t="shared" si="57"/>
        <v>0</v>
      </c>
      <c r="AR174" s="21">
        <f t="shared" si="58"/>
        <v>0</v>
      </c>
      <c r="AS174" s="33"/>
      <c r="AT174" s="65"/>
      <c r="AU174" s="32"/>
      <c r="AV174" s="133">
        <f t="shared" si="59"/>
        <v>0</v>
      </c>
      <c r="AW174" s="21">
        <f t="shared" si="60"/>
        <v>0</v>
      </c>
    </row>
    <row r="175" spans="2:49" x14ac:dyDescent="0.3">
      <c r="B175" s="126"/>
      <c r="C175" s="46" t="s">
        <v>230</v>
      </c>
      <c r="D175" s="46"/>
      <c r="E175" s="47">
        <v>1E-3</v>
      </c>
      <c r="F175" s="133">
        <f t="shared" si="43"/>
        <v>1E-4</v>
      </c>
      <c r="G175" s="21">
        <f t="shared" si="44"/>
        <v>0</v>
      </c>
      <c r="H175" s="48" t="s">
        <v>229</v>
      </c>
      <c r="I175" s="48"/>
      <c r="J175" s="47">
        <v>8.1999999999999998E-4</v>
      </c>
      <c r="K175" s="133">
        <f t="shared" si="45"/>
        <v>8.2000000000000001E-5</v>
      </c>
      <c r="L175" s="21">
        <f t="shared" si="46"/>
        <v>0</v>
      </c>
      <c r="M175" s="48" t="s">
        <v>229</v>
      </c>
      <c r="N175" s="66"/>
      <c r="O175" s="47">
        <v>7.0000000000000001E-3</v>
      </c>
      <c r="P175" s="133">
        <f t="shared" si="47"/>
        <v>7.000000000000001E-4</v>
      </c>
      <c r="Q175" s="21">
        <f t="shared" si="48"/>
        <v>0</v>
      </c>
      <c r="R175" s="126"/>
      <c r="S175" s="46" t="s">
        <v>229</v>
      </c>
      <c r="T175" s="46"/>
      <c r="U175" s="47">
        <v>1.0000000000000001E-5</v>
      </c>
      <c r="V175" s="133">
        <f t="shared" si="49"/>
        <v>1.0000000000000002E-6</v>
      </c>
      <c r="W175" s="21">
        <f t="shared" si="50"/>
        <v>0</v>
      </c>
      <c r="X175" s="48" t="s">
        <v>233</v>
      </c>
      <c r="Y175" s="48"/>
      <c r="Z175" s="47">
        <v>1E-4</v>
      </c>
      <c r="AA175" s="133">
        <f t="shared" si="51"/>
        <v>1.0000000000000001E-5</v>
      </c>
      <c r="AB175" s="21">
        <f t="shared" si="52"/>
        <v>0</v>
      </c>
      <c r="AC175" s="48" t="s">
        <v>230</v>
      </c>
      <c r="AD175" s="66"/>
      <c r="AE175" s="47">
        <v>1E-3</v>
      </c>
      <c r="AF175" s="133">
        <f t="shared" si="53"/>
        <v>1E-4</v>
      </c>
      <c r="AG175" s="21">
        <f t="shared" si="54"/>
        <v>0</v>
      </c>
      <c r="AH175" s="126"/>
      <c r="AI175" s="99" t="s">
        <v>229</v>
      </c>
      <c r="AJ175" s="46"/>
      <c r="AK175" s="47">
        <v>1.0000000000000001E-5</v>
      </c>
      <c r="AL175" s="133">
        <f t="shared" si="55"/>
        <v>1.0000000000000002E-6</v>
      </c>
      <c r="AM175" s="21">
        <f t="shared" si="56"/>
        <v>0</v>
      </c>
      <c r="AN175" s="48" t="s">
        <v>229</v>
      </c>
      <c r="AO175" s="48"/>
      <c r="AP175" s="47">
        <v>1E-4</v>
      </c>
      <c r="AQ175" s="133">
        <f t="shared" si="57"/>
        <v>1.0000000000000001E-5</v>
      </c>
      <c r="AR175" s="21">
        <f t="shared" si="58"/>
        <v>0</v>
      </c>
      <c r="AS175" s="48" t="s">
        <v>229</v>
      </c>
      <c r="AT175" s="66"/>
      <c r="AU175" s="47">
        <v>1E-3</v>
      </c>
      <c r="AV175" s="133">
        <f t="shared" si="59"/>
        <v>1E-4</v>
      </c>
      <c r="AW175" s="21">
        <f t="shared" si="60"/>
        <v>0</v>
      </c>
    </row>
    <row r="176" spans="2:49" x14ac:dyDescent="0.3">
      <c r="B176" s="126"/>
      <c r="C176" s="46"/>
      <c r="D176" s="46"/>
      <c r="E176" s="47"/>
      <c r="F176" s="133">
        <f t="shared" si="43"/>
        <v>0</v>
      </c>
      <c r="G176" s="21">
        <f t="shared" si="44"/>
        <v>0</v>
      </c>
      <c r="H176" s="48"/>
      <c r="I176" s="48"/>
      <c r="J176" s="47"/>
      <c r="K176" s="133">
        <f t="shared" si="45"/>
        <v>0</v>
      </c>
      <c r="L176" s="21">
        <f t="shared" si="46"/>
        <v>0</v>
      </c>
      <c r="M176" s="48"/>
      <c r="N176" s="66"/>
      <c r="O176" s="47"/>
      <c r="P176" s="133">
        <f t="shared" si="47"/>
        <v>0</v>
      </c>
      <c r="Q176" s="21">
        <f t="shared" si="48"/>
        <v>0</v>
      </c>
      <c r="R176" s="126"/>
      <c r="S176" s="46" t="s">
        <v>232</v>
      </c>
      <c r="T176" s="46"/>
      <c r="U176" s="47">
        <v>1.0000000000000001E-5</v>
      </c>
      <c r="V176" s="133">
        <f t="shared" si="49"/>
        <v>1.0000000000000002E-6</v>
      </c>
      <c r="W176" s="21">
        <f t="shared" si="50"/>
        <v>0</v>
      </c>
      <c r="X176" s="48" t="s">
        <v>234</v>
      </c>
      <c r="Y176" s="48"/>
      <c r="Z176" s="47">
        <v>1E-4</v>
      </c>
      <c r="AA176" s="133">
        <f t="shared" si="51"/>
        <v>1.0000000000000001E-5</v>
      </c>
      <c r="AB176" s="21">
        <f t="shared" si="52"/>
        <v>0</v>
      </c>
      <c r="AC176" s="48" t="s">
        <v>235</v>
      </c>
      <c r="AD176" s="66"/>
      <c r="AE176" s="47">
        <v>1E-3</v>
      </c>
      <c r="AF176" s="133">
        <f t="shared" si="53"/>
        <v>1E-4</v>
      </c>
      <c r="AG176" s="21">
        <f t="shared" si="54"/>
        <v>0</v>
      </c>
      <c r="AH176" s="126"/>
      <c r="AI176" s="99" t="s">
        <v>231</v>
      </c>
      <c r="AJ176" s="46"/>
      <c r="AK176" s="47">
        <v>1.0000000000000001E-5</v>
      </c>
      <c r="AL176" s="133">
        <f t="shared" si="55"/>
        <v>1.0000000000000002E-6</v>
      </c>
      <c r="AM176" s="21">
        <f t="shared" si="56"/>
        <v>0</v>
      </c>
      <c r="AN176" s="48" t="s">
        <v>231</v>
      </c>
      <c r="AO176" s="48"/>
      <c r="AP176" s="47">
        <v>1E-4</v>
      </c>
      <c r="AQ176" s="133">
        <f t="shared" si="57"/>
        <v>1.0000000000000001E-5</v>
      </c>
      <c r="AR176" s="21">
        <f t="shared" si="58"/>
        <v>0</v>
      </c>
      <c r="AS176" s="48" t="s">
        <v>231</v>
      </c>
      <c r="AT176" s="66"/>
      <c r="AU176" s="47">
        <v>1E-3</v>
      </c>
      <c r="AV176" s="133">
        <f t="shared" si="59"/>
        <v>1E-4</v>
      </c>
      <c r="AW176" s="21">
        <f t="shared" si="60"/>
        <v>0</v>
      </c>
    </row>
    <row r="177" spans="2:49" x14ac:dyDescent="0.3">
      <c r="B177" s="126"/>
      <c r="C177" s="46"/>
      <c r="D177" s="46"/>
      <c r="E177" s="47"/>
      <c r="F177" s="133">
        <f t="shared" si="43"/>
        <v>0</v>
      </c>
      <c r="G177" s="21">
        <f t="shared" si="44"/>
        <v>0</v>
      </c>
      <c r="H177" s="48"/>
      <c r="I177" s="48"/>
      <c r="J177" s="47"/>
      <c r="K177" s="133">
        <f t="shared" si="45"/>
        <v>0</v>
      </c>
      <c r="L177" s="21">
        <f t="shared" si="46"/>
        <v>0</v>
      </c>
      <c r="M177" s="48"/>
      <c r="N177" s="66"/>
      <c r="O177" s="47"/>
      <c r="P177" s="133">
        <f t="shared" si="47"/>
        <v>0</v>
      </c>
      <c r="Q177" s="21">
        <f t="shared" si="48"/>
        <v>0</v>
      </c>
      <c r="R177" s="126"/>
      <c r="S177" s="46"/>
      <c r="T177" s="46"/>
      <c r="U177" s="47"/>
      <c r="V177" s="133">
        <f t="shared" si="49"/>
        <v>0</v>
      </c>
      <c r="W177" s="21">
        <f t="shared" si="50"/>
        <v>0</v>
      </c>
      <c r="X177" s="48"/>
      <c r="Y177" s="48"/>
      <c r="Z177" s="47"/>
      <c r="AA177" s="133">
        <f t="shared" si="51"/>
        <v>0</v>
      </c>
      <c r="AB177" s="21">
        <f t="shared" si="52"/>
        <v>0</v>
      </c>
      <c r="AC177" s="48"/>
      <c r="AD177" s="66"/>
      <c r="AE177" s="47"/>
      <c r="AF177" s="133">
        <f t="shared" si="53"/>
        <v>0</v>
      </c>
      <c r="AG177" s="21">
        <f t="shared" si="54"/>
        <v>0</v>
      </c>
      <c r="AH177" s="126"/>
      <c r="AI177" s="99" t="s">
        <v>236</v>
      </c>
      <c r="AJ177" s="46"/>
      <c r="AK177" s="47">
        <v>1.0000000000000001E-5</v>
      </c>
      <c r="AL177" s="133">
        <f t="shared" si="55"/>
        <v>1.0000000000000002E-6</v>
      </c>
      <c r="AM177" s="21">
        <f t="shared" si="56"/>
        <v>0</v>
      </c>
      <c r="AN177" s="48" t="s">
        <v>236</v>
      </c>
      <c r="AO177" s="48"/>
      <c r="AP177" s="47">
        <v>1E-4</v>
      </c>
      <c r="AQ177" s="133">
        <f t="shared" si="57"/>
        <v>1.0000000000000001E-5</v>
      </c>
      <c r="AR177" s="21">
        <f t="shared" si="58"/>
        <v>0</v>
      </c>
      <c r="AS177" s="48" t="s">
        <v>236</v>
      </c>
      <c r="AT177" s="66"/>
      <c r="AU177" s="47">
        <v>1E-3</v>
      </c>
      <c r="AV177" s="133">
        <f t="shared" si="59"/>
        <v>1E-4</v>
      </c>
      <c r="AW177" s="21">
        <f t="shared" si="60"/>
        <v>0</v>
      </c>
    </row>
    <row r="178" spans="2:49" x14ac:dyDescent="0.3">
      <c r="B178" s="126"/>
      <c r="C178" s="46"/>
      <c r="D178" s="46"/>
      <c r="E178" s="47"/>
      <c r="F178" s="133">
        <f t="shared" si="43"/>
        <v>0</v>
      </c>
      <c r="G178" s="21">
        <f t="shared" si="44"/>
        <v>0</v>
      </c>
      <c r="H178" s="48"/>
      <c r="I178" s="48"/>
      <c r="J178" s="47"/>
      <c r="K178" s="133">
        <f t="shared" si="45"/>
        <v>0</v>
      </c>
      <c r="L178" s="21">
        <f t="shared" si="46"/>
        <v>0</v>
      </c>
      <c r="M178" s="48"/>
      <c r="N178" s="66"/>
      <c r="O178" s="47"/>
      <c r="P178" s="133">
        <f t="shared" si="47"/>
        <v>0</v>
      </c>
      <c r="Q178" s="21">
        <f t="shared" si="48"/>
        <v>0</v>
      </c>
      <c r="R178" s="126"/>
      <c r="S178" s="46"/>
      <c r="T178" s="46"/>
      <c r="U178" s="47"/>
      <c r="V178" s="133">
        <f t="shared" si="49"/>
        <v>0</v>
      </c>
      <c r="W178" s="21">
        <f t="shared" si="50"/>
        <v>0</v>
      </c>
      <c r="X178" s="48"/>
      <c r="Y178" s="48"/>
      <c r="Z178" s="47"/>
      <c r="AA178" s="133">
        <f t="shared" si="51"/>
        <v>0</v>
      </c>
      <c r="AB178" s="21">
        <f t="shared" si="52"/>
        <v>0</v>
      </c>
      <c r="AC178" s="48"/>
      <c r="AD178" s="66"/>
      <c r="AE178" s="47"/>
      <c r="AF178" s="133">
        <f t="shared" si="53"/>
        <v>0</v>
      </c>
      <c r="AG178" s="21">
        <f t="shared" si="54"/>
        <v>0</v>
      </c>
      <c r="AH178" s="126"/>
      <c r="AI178" s="99" t="s">
        <v>237</v>
      </c>
      <c r="AJ178" s="46"/>
      <c r="AK178" s="47">
        <v>1.0000000000000001E-5</v>
      </c>
      <c r="AL178" s="133">
        <f t="shared" si="55"/>
        <v>1.0000000000000002E-6</v>
      </c>
      <c r="AM178" s="21">
        <f t="shared" si="56"/>
        <v>0</v>
      </c>
      <c r="AN178" s="48" t="s">
        <v>237</v>
      </c>
      <c r="AO178" s="48"/>
      <c r="AP178" s="47">
        <v>1E-4</v>
      </c>
      <c r="AQ178" s="133">
        <f t="shared" si="57"/>
        <v>1.0000000000000001E-5</v>
      </c>
      <c r="AR178" s="21">
        <f t="shared" si="58"/>
        <v>0</v>
      </c>
      <c r="AS178" s="48" t="s">
        <v>237</v>
      </c>
      <c r="AT178" s="66"/>
      <c r="AU178" s="47">
        <v>1E-3</v>
      </c>
      <c r="AV178" s="133">
        <f t="shared" si="59"/>
        <v>1E-4</v>
      </c>
      <c r="AW178" s="21">
        <f t="shared" si="60"/>
        <v>0</v>
      </c>
    </row>
    <row r="179" spans="2:49" x14ac:dyDescent="0.3">
      <c r="B179" s="126"/>
      <c r="C179" s="46"/>
      <c r="D179" s="46"/>
      <c r="E179" s="47"/>
      <c r="F179" s="133">
        <f t="shared" si="43"/>
        <v>0</v>
      </c>
      <c r="G179" s="21">
        <f t="shared" si="44"/>
        <v>0</v>
      </c>
      <c r="H179" s="48"/>
      <c r="I179" s="48"/>
      <c r="J179" s="47"/>
      <c r="K179" s="133">
        <f t="shared" si="45"/>
        <v>0</v>
      </c>
      <c r="L179" s="21">
        <f t="shared" si="46"/>
        <v>0</v>
      </c>
      <c r="M179" s="48"/>
      <c r="N179" s="66"/>
      <c r="O179" s="47"/>
      <c r="P179" s="133">
        <f t="shared" si="47"/>
        <v>0</v>
      </c>
      <c r="Q179" s="21">
        <f t="shared" si="48"/>
        <v>0</v>
      </c>
      <c r="R179" s="126"/>
      <c r="S179" s="46"/>
      <c r="T179" s="46"/>
      <c r="U179" s="47"/>
      <c r="V179" s="133">
        <f t="shared" si="49"/>
        <v>0</v>
      </c>
      <c r="W179" s="21">
        <f t="shared" si="50"/>
        <v>0</v>
      </c>
      <c r="X179" s="48"/>
      <c r="Y179" s="48"/>
      <c r="Z179" s="47"/>
      <c r="AA179" s="133">
        <f t="shared" si="51"/>
        <v>0</v>
      </c>
      <c r="AB179" s="21">
        <f t="shared" si="52"/>
        <v>0</v>
      </c>
      <c r="AC179" s="48"/>
      <c r="AD179" s="66"/>
      <c r="AE179" s="47"/>
      <c r="AF179" s="133">
        <f t="shared" si="53"/>
        <v>0</v>
      </c>
      <c r="AG179" s="21">
        <f t="shared" si="54"/>
        <v>0</v>
      </c>
      <c r="AH179" s="126"/>
      <c r="AI179" s="99"/>
      <c r="AJ179" s="46"/>
      <c r="AK179" s="47"/>
      <c r="AL179" s="133">
        <f t="shared" si="55"/>
        <v>0</v>
      </c>
      <c r="AM179" s="21">
        <f t="shared" si="56"/>
        <v>0</v>
      </c>
      <c r="AN179" s="48"/>
      <c r="AO179" s="48"/>
      <c r="AP179" s="47"/>
      <c r="AQ179" s="133">
        <f t="shared" si="57"/>
        <v>0</v>
      </c>
      <c r="AR179" s="21">
        <f t="shared" si="58"/>
        <v>0</v>
      </c>
      <c r="AS179" s="48"/>
      <c r="AT179" s="66"/>
      <c r="AU179" s="47"/>
      <c r="AV179" s="133">
        <f t="shared" si="59"/>
        <v>0</v>
      </c>
      <c r="AW179" s="21">
        <f t="shared" si="60"/>
        <v>0</v>
      </c>
    </row>
    <row r="180" spans="2:49" x14ac:dyDescent="0.3">
      <c r="B180" s="126"/>
      <c r="C180" s="60"/>
      <c r="D180" s="60"/>
      <c r="E180" s="61"/>
      <c r="F180" s="133">
        <f t="shared" si="43"/>
        <v>0</v>
      </c>
      <c r="G180" s="21">
        <f t="shared" si="44"/>
        <v>0</v>
      </c>
      <c r="H180" s="62"/>
      <c r="I180" s="62"/>
      <c r="J180" s="61"/>
      <c r="K180" s="133">
        <f t="shared" si="45"/>
        <v>0</v>
      </c>
      <c r="L180" s="21">
        <f t="shared" si="46"/>
        <v>0</v>
      </c>
      <c r="M180" s="62"/>
      <c r="N180" s="62"/>
      <c r="O180" s="61"/>
      <c r="P180" s="133">
        <f t="shared" si="47"/>
        <v>0</v>
      </c>
      <c r="Q180" s="21">
        <f t="shared" si="48"/>
        <v>0</v>
      </c>
      <c r="R180" s="126"/>
      <c r="S180" s="60"/>
      <c r="T180" s="60"/>
      <c r="U180" s="61"/>
      <c r="V180" s="133">
        <f t="shared" si="49"/>
        <v>0</v>
      </c>
      <c r="W180" s="21">
        <f t="shared" si="50"/>
        <v>0</v>
      </c>
      <c r="X180" s="62"/>
      <c r="Y180" s="62"/>
      <c r="Z180" s="61"/>
      <c r="AA180" s="133">
        <f t="shared" si="51"/>
        <v>0</v>
      </c>
      <c r="AB180" s="21">
        <f t="shared" si="52"/>
        <v>0</v>
      </c>
      <c r="AC180" s="62"/>
      <c r="AD180" s="78"/>
      <c r="AE180" s="61"/>
      <c r="AF180" s="133">
        <f t="shared" si="53"/>
        <v>0</v>
      </c>
      <c r="AG180" s="21">
        <f t="shared" si="54"/>
        <v>0</v>
      </c>
      <c r="AH180" s="126"/>
      <c r="AI180" s="101"/>
      <c r="AJ180" s="60"/>
      <c r="AK180" s="61"/>
      <c r="AL180" s="133">
        <f t="shared" si="55"/>
        <v>0</v>
      </c>
      <c r="AM180" s="21">
        <f t="shared" si="56"/>
        <v>0</v>
      </c>
      <c r="AN180" s="62"/>
      <c r="AO180" s="62"/>
      <c r="AP180" s="61"/>
      <c r="AQ180" s="133">
        <f t="shared" si="57"/>
        <v>0</v>
      </c>
      <c r="AR180" s="21">
        <f t="shared" si="58"/>
        <v>0</v>
      </c>
      <c r="AS180" s="62"/>
      <c r="AT180" s="78"/>
      <c r="AU180" s="92"/>
      <c r="AV180" s="133">
        <f t="shared" si="59"/>
        <v>0</v>
      </c>
      <c r="AW180" s="21">
        <f t="shared" si="60"/>
        <v>0</v>
      </c>
    </row>
    <row r="181" spans="2:49" x14ac:dyDescent="0.3">
      <c r="B181" s="126"/>
      <c r="C181" s="60"/>
      <c r="D181" s="60"/>
      <c r="E181" s="61"/>
      <c r="F181" s="133">
        <f t="shared" si="43"/>
        <v>0</v>
      </c>
      <c r="G181" s="21">
        <f t="shared" si="44"/>
        <v>0</v>
      </c>
      <c r="H181" s="62"/>
      <c r="I181" s="62"/>
      <c r="J181" s="61"/>
      <c r="K181" s="133">
        <f t="shared" si="45"/>
        <v>0</v>
      </c>
      <c r="L181" s="21">
        <f t="shared" si="46"/>
        <v>0</v>
      </c>
      <c r="M181" s="62"/>
      <c r="N181" s="62"/>
      <c r="O181" s="61"/>
      <c r="P181" s="133">
        <f t="shared" si="47"/>
        <v>0</v>
      </c>
      <c r="Q181" s="21">
        <f t="shared" si="48"/>
        <v>0</v>
      </c>
      <c r="R181" s="126"/>
      <c r="S181" s="60"/>
      <c r="T181" s="60"/>
      <c r="U181" s="61"/>
      <c r="V181" s="133">
        <f t="shared" si="49"/>
        <v>0</v>
      </c>
      <c r="W181" s="21">
        <f t="shared" si="50"/>
        <v>0</v>
      </c>
      <c r="X181" s="62"/>
      <c r="Y181" s="62"/>
      <c r="Z181" s="61"/>
      <c r="AA181" s="133">
        <f t="shared" si="51"/>
        <v>0</v>
      </c>
      <c r="AB181" s="21">
        <f t="shared" si="52"/>
        <v>0</v>
      </c>
      <c r="AC181" s="62"/>
      <c r="AD181" s="78"/>
      <c r="AE181" s="61"/>
      <c r="AF181" s="133">
        <f t="shared" si="53"/>
        <v>0</v>
      </c>
      <c r="AG181" s="21">
        <f t="shared" si="54"/>
        <v>0</v>
      </c>
      <c r="AH181" s="126"/>
      <c r="AI181" s="101"/>
      <c r="AJ181" s="60"/>
      <c r="AK181" s="61"/>
      <c r="AL181" s="133">
        <f t="shared" si="55"/>
        <v>0</v>
      </c>
      <c r="AM181" s="21">
        <f t="shared" si="56"/>
        <v>0</v>
      </c>
      <c r="AN181" s="62"/>
      <c r="AO181" s="62"/>
      <c r="AP181" s="61"/>
      <c r="AQ181" s="133">
        <f t="shared" si="57"/>
        <v>0</v>
      </c>
      <c r="AR181" s="21">
        <f t="shared" si="58"/>
        <v>0</v>
      </c>
      <c r="AS181" s="62"/>
      <c r="AT181" s="62"/>
      <c r="AU181" s="61"/>
      <c r="AV181" s="133">
        <f t="shared" si="59"/>
        <v>0</v>
      </c>
      <c r="AW181" s="21">
        <f t="shared" si="60"/>
        <v>0</v>
      </c>
    </row>
    <row r="182" spans="2:49" x14ac:dyDescent="0.3">
      <c r="B182" s="126"/>
      <c r="C182" s="60"/>
      <c r="D182" s="60"/>
      <c r="E182" s="61"/>
      <c r="F182" s="133">
        <f t="shared" si="43"/>
        <v>0</v>
      </c>
      <c r="G182" s="21">
        <f t="shared" si="44"/>
        <v>0</v>
      </c>
      <c r="H182" s="62"/>
      <c r="I182" s="62"/>
      <c r="J182" s="61"/>
      <c r="K182" s="133">
        <f t="shared" si="45"/>
        <v>0</v>
      </c>
      <c r="L182" s="21">
        <f t="shared" si="46"/>
        <v>0</v>
      </c>
      <c r="M182" s="62"/>
      <c r="N182" s="62"/>
      <c r="O182" s="61"/>
      <c r="P182" s="133">
        <f t="shared" si="47"/>
        <v>0</v>
      </c>
      <c r="Q182" s="21">
        <f t="shared" si="48"/>
        <v>0</v>
      </c>
      <c r="R182" s="126"/>
      <c r="S182" s="60"/>
      <c r="T182" s="60"/>
      <c r="U182" s="61"/>
      <c r="V182" s="133">
        <f t="shared" si="49"/>
        <v>0</v>
      </c>
      <c r="W182" s="21">
        <f t="shared" si="50"/>
        <v>0</v>
      </c>
      <c r="X182" s="62"/>
      <c r="Y182" s="62"/>
      <c r="Z182" s="61"/>
      <c r="AA182" s="133">
        <f t="shared" si="51"/>
        <v>0</v>
      </c>
      <c r="AB182" s="21">
        <f t="shared" si="52"/>
        <v>0</v>
      </c>
      <c r="AC182" s="62"/>
      <c r="AD182" s="62"/>
      <c r="AE182" s="61"/>
      <c r="AF182" s="133">
        <f t="shared" si="53"/>
        <v>0</v>
      </c>
      <c r="AG182" s="21">
        <f t="shared" si="54"/>
        <v>0</v>
      </c>
      <c r="AH182" s="126"/>
      <c r="AI182" s="101"/>
      <c r="AJ182" s="60"/>
      <c r="AK182" s="61"/>
      <c r="AL182" s="133">
        <f t="shared" si="55"/>
        <v>0</v>
      </c>
      <c r="AM182" s="21">
        <f t="shared" si="56"/>
        <v>0</v>
      </c>
      <c r="AN182" s="62"/>
      <c r="AO182" s="62"/>
      <c r="AP182" s="61"/>
      <c r="AQ182" s="133">
        <f t="shared" si="57"/>
        <v>0</v>
      </c>
      <c r="AR182" s="21">
        <f t="shared" si="58"/>
        <v>0</v>
      </c>
      <c r="AS182" s="62"/>
      <c r="AT182" s="62"/>
      <c r="AU182" s="61"/>
      <c r="AV182" s="133">
        <f t="shared" si="59"/>
        <v>0</v>
      </c>
      <c r="AW182" s="21">
        <f t="shared" si="60"/>
        <v>0</v>
      </c>
    </row>
    <row r="183" spans="2:49" x14ac:dyDescent="0.3">
      <c r="B183" s="126"/>
      <c r="C183" s="60"/>
      <c r="D183" s="60"/>
      <c r="E183" s="61"/>
      <c r="F183" s="133">
        <f t="shared" si="43"/>
        <v>0</v>
      </c>
      <c r="G183" s="21">
        <f t="shared" si="44"/>
        <v>0</v>
      </c>
      <c r="H183" s="62"/>
      <c r="I183" s="62"/>
      <c r="J183" s="61"/>
      <c r="K183" s="133">
        <f t="shared" si="45"/>
        <v>0</v>
      </c>
      <c r="L183" s="21">
        <f t="shared" si="46"/>
        <v>0</v>
      </c>
      <c r="M183" s="62"/>
      <c r="N183" s="62"/>
      <c r="O183" s="61"/>
      <c r="P183" s="133">
        <f t="shared" si="47"/>
        <v>0</v>
      </c>
      <c r="Q183" s="21">
        <f t="shared" si="48"/>
        <v>0</v>
      </c>
      <c r="R183" s="126"/>
      <c r="S183" s="60"/>
      <c r="T183" s="60"/>
      <c r="U183" s="61"/>
      <c r="V183" s="133">
        <f t="shared" si="49"/>
        <v>0</v>
      </c>
      <c r="W183" s="21">
        <f t="shared" si="50"/>
        <v>0</v>
      </c>
      <c r="X183" s="62"/>
      <c r="Y183" s="62"/>
      <c r="Z183" s="61"/>
      <c r="AA183" s="133">
        <f t="shared" si="51"/>
        <v>0</v>
      </c>
      <c r="AB183" s="21">
        <f t="shared" si="52"/>
        <v>0</v>
      </c>
      <c r="AC183" s="62"/>
      <c r="AD183" s="62"/>
      <c r="AE183" s="61"/>
      <c r="AF183" s="133">
        <f t="shared" si="53"/>
        <v>0</v>
      </c>
      <c r="AG183" s="21">
        <f t="shared" si="54"/>
        <v>0</v>
      </c>
      <c r="AH183" s="126"/>
      <c r="AI183" s="101"/>
      <c r="AJ183" s="60"/>
      <c r="AK183" s="61"/>
      <c r="AL183" s="133">
        <f t="shared" si="55"/>
        <v>0</v>
      </c>
      <c r="AM183" s="21">
        <f t="shared" si="56"/>
        <v>0</v>
      </c>
      <c r="AN183" s="62"/>
      <c r="AO183" s="62"/>
      <c r="AP183" s="61"/>
      <c r="AQ183" s="133">
        <f t="shared" si="57"/>
        <v>0</v>
      </c>
      <c r="AR183" s="21">
        <f t="shared" si="58"/>
        <v>0</v>
      </c>
      <c r="AS183" s="62"/>
      <c r="AT183" s="62"/>
      <c r="AU183" s="61"/>
      <c r="AV183" s="133">
        <f t="shared" si="59"/>
        <v>0</v>
      </c>
      <c r="AW183" s="21">
        <f t="shared" si="60"/>
        <v>0</v>
      </c>
    </row>
    <row r="184" spans="2:49" x14ac:dyDescent="0.3">
      <c r="B184" s="126"/>
      <c r="C184" s="60"/>
      <c r="D184" s="60"/>
      <c r="E184" s="61"/>
      <c r="F184" s="133">
        <f t="shared" si="43"/>
        <v>0</v>
      </c>
      <c r="G184" s="21">
        <f t="shared" si="44"/>
        <v>0</v>
      </c>
      <c r="H184" s="62"/>
      <c r="I184" s="62"/>
      <c r="J184" s="61"/>
      <c r="K184" s="133">
        <f t="shared" si="45"/>
        <v>0</v>
      </c>
      <c r="L184" s="21">
        <f t="shared" si="46"/>
        <v>0</v>
      </c>
      <c r="M184" s="62"/>
      <c r="N184" s="62"/>
      <c r="O184" s="61"/>
      <c r="P184" s="133">
        <f t="shared" si="47"/>
        <v>0</v>
      </c>
      <c r="Q184" s="21">
        <f t="shared" si="48"/>
        <v>0</v>
      </c>
      <c r="R184" s="126"/>
      <c r="S184" s="60"/>
      <c r="T184" s="60"/>
      <c r="U184" s="61"/>
      <c r="V184" s="133">
        <f t="shared" si="49"/>
        <v>0</v>
      </c>
      <c r="W184" s="21">
        <f t="shared" si="50"/>
        <v>0</v>
      </c>
      <c r="X184" s="62"/>
      <c r="Y184" s="62"/>
      <c r="Z184" s="61"/>
      <c r="AA184" s="133">
        <f t="shared" si="51"/>
        <v>0</v>
      </c>
      <c r="AB184" s="21">
        <f t="shared" si="52"/>
        <v>0</v>
      </c>
      <c r="AC184" s="62"/>
      <c r="AD184" s="62"/>
      <c r="AE184" s="61"/>
      <c r="AF184" s="133">
        <f t="shared" si="53"/>
        <v>0</v>
      </c>
      <c r="AG184" s="21">
        <f t="shared" si="54"/>
        <v>0</v>
      </c>
      <c r="AH184" s="126"/>
      <c r="AI184" s="101"/>
      <c r="AJ184" s="60"/>
      <c r="AK184" s="61"/>
      <c r="AL184" s="133">
        <f t="shared" si="55"/>
        <v>0</v>
      </c>
      <c r="AM184" s="21">
        <f t="shared" si="56"/>
        <v>0</v>
      </c>
      <c r="AN184" s="62"/>
      <c r="AO184" s="62"/>
      <c r="AP184" s="61"/>
      <c r="AQ184" s="133">
        <f t="shared" si="57"/>
        <v>0</v>
      </c>
      <c r="AR184" s="21">
        <f t="shared" si="58"/>
        <v>0</v>
      </c>
      <c r="AS184" s="62"/>
      <c r="AT184" s="62"/>
      <c r="AU184" s="61"/>
      <c r="AV184" s="133">
        <f t="shared" si="59"/>
        <v>0</v>
      </c>
      <c r="AW184" s="21">
        <f t="shared" si="60"/>
        <v>0</v>
      </c>
    </row>
    <row r="185" spans="2:49" x14ac:dyDescent="0.3">
      <c r="B185" s="126"/>
      <c r="C185" s="60"/>
      <c r="D185" s="60"/>
      <c r="E185" s="61"/>
      <c r="F185" s="133">
        <f t="shared" si="43"/>
        <v>0</v>
      </c>
      <c r="G185" s="21">
        <f t="shared" si="44"/>
        <v>0</v>
      </c>
      <c r="H185" s="62" t="s">
        <v>122</v>
      </c>
      <c r="I185" s="62">
        <v>10</v>
      </c>
      <c r="J185" s="61">
        <v>1E-3</v>
      </c>
      <c r="K185" s="133">
        <f t="shared" si="45"/>
        <v>1E-4</v>
      </c>
      <c r="L185" s="21">
        <f t="shared" si="46"/>
        <v>1E-3</v>
      </c>
      <c r="M185" s="62" t="s">
        <v>122</v>
      </c>
      <c r="N185" s="62">
        <v>10</v>
      </c>
      <c r="O185" s="61">
        <v>5.0000000000000001E-3</v>
      </c>
      <c r="P185" s="133">
        <f t="shared" si="47"/>
        <v>5.0000000000000001E-4</v>
      </c>
      <c r="Q185" s="21">
        <f t="shared" si="48"/>
        <v>5.0000000000000001E-3</v>
      </c>
      <c r="R185" s="126"/>
      <c r="S185" s="60"/>
      <c r="T185" s="60"/>
      <c r="U185" s="61"/>
      <c r="V185" s="133">
        <f t="shared" si="49"/>
        <v>0</v>
      </c>
      <c r="W185" s="21">
        <f t="shared" si="50"/>
        <v>0</v>
      </c>
      <c r="X185" s="62" t="s">
        <v>122</v>
      </c>
      <c r="Y185" s="62">
        <v>10</v>
      </c>
      <c r="Z185" s="61">
        <v>1.0000000000000001E-5</v>
      </c>
      <c r="AA185" s="133">
        <f t="shared" si="51"/>
        <v>1.0000000000000002E-6</v>
      </c>
      <c r="AB185" s="21">
        <f t="shared" si="52"/>
        <v>1.0000000000000003E-5</v>
      </c>
      <c r="AC185" s="62" t="s">
        <v>122</v>
      </c>
      <c r="AD185" s="62">
        <v>10</v>
      </c>
      <c r="AE185" s="61">
        <v>5.0000000000000001E-3</v>
      </c>
      <c r="AF185" s="133">
        <f t="shared" si="53"/>
        <v>5.0000000000000001E-4</v>
      </c>
      <c r="AG185" s="21">
        <f t="shared" si="54"/>
        <v>5.0000000000000001E-3</v>
      </c>
      <c r="AH185" s="126"/>
      <c r="AI185" s="101"/>
      <c r="AJ185" s="60"/>
      <c r="AK185" s="61"/>
      <c r="AL185" s="133">
        <f t="shared" si="55"/>
        <v>0</v>
      </c>
      <c r="AM185" s="21">
        <f t="shared" si="56"/>
        <v>0</v>
      </c>
      <c r="AN185" s="62"/>
      <c r="AO185" s="62"/>
      <c r="AP185" s="61"/>
      <c r="AQ185" s="133">
        <f t="shared" si="57"/>
        <v>0</v>
      </c>
      <c r="AR185" s="21">
        <f t="shared" si="58"/>
        <v>0</v>
      </c>
      <c r="AS185" s="62"/>
      <c r="AT185" s="62"/>
      <c r="AU185" s="61"/>
      <c r="AV185" s="133">
        <f t="shared" si="59"/>
        <v>0</v>
      </c>
      <c r="AW185" s="21">
        <f t="shared" si="60"/>
        <v>0</v>
      </c>
    </row>
    <row r="186" spans="2:49" x14ac:dyDescent="0.3">
      <c r="B186" s="126"/>
      <c r="C186" s="60"/>
      <c r="D186" s="60"/>
      <c r="E186" s="61"/>
      <c r="F186" s="133"/>
      <c r="G186" s="21"/>
      <c r="H186" s="62"/>
      <c r="I186" s="62"/>
      <c r="J186" s="61"/>
      <c r="K186" s="133"/>
      <c r="L186" s="21"/>
      <c r="M186" s="62" t="s">
        <v>140</v>
      </c>
      <c r="N186" s="62">
        <v>428</v>
      </c>
      <c r="O186" s="61">
        <v>1E-4</v>
      </c>
      <c r="P186" s="133">
        <f t="shared" si="47"/>
        <v>1.0000000000000001E-5</v>
      </c>
      <c r="Q186" s="21">
        <f t="shared" si="48"/>
        <v>4.28E-3</v>
      </c>
      <c r="R186" s="126"/>
      <c r="S186" s="60"/>
      <c r="T186" s="60"/>
      <c r="U186" s="61"/>
      <c r="V186" s="133"/>
      <c r="W186" s="21"/>
      <c r="X186" s="62" t="s">
        <v>140</v>
      </c>
      <c r="Y186" s="62">
        <v>428</v>
      </c>
      <c r="Z186" s="61">
        <v>1.0000000000000001E-5</v>
      </c>
      <c r="AA186" s="133">
        <f t="shared" si="51"/>
        <v>1.0000000000000002E-6</v>
      </c>
      <c r="AB186" s="21">
        <f t="shared" si="52"/>
        <v>4.2800000000000005E-4</v>
      </c>
      <c r="AC186" s="62" t="s">
        <v>140</v>
      </c>
      <c r="AD186" s="62">
        <v>428</v>
      </c>
      <c r="AE186" s="61">
        <v>1E-4</v>
      </c>
      <c r="AF186" s="133">
        <f t="shared" si="53"/>
        <v>1.0000000000000001E-5</v>
      </c>
      <c r="AG186" s="21">
        <f t="shared" si="54"/>
        <v>4.28E-3</v>
      </c>
      <c r="AH186" s="126"/>
      <c r="AI186" s="101"/>
      <c r="AJ186" s="60"/>
      <c r="AK186" s="61"/>
      <c r="AL186" s="133"/>
      <c r="AM186" s="21"/>
      <c r="AN186" s="62"/>
      <c r="AO186" s="62"/>
      <c r="AP186" s="61"/>
      <c r="AQ186" s="133">
        <f t="shared" si="57"/>
        <v>0</v>
      </c>
      <c r="AR186" s="21">
        <f t="shared" si="58"/>
        <v>0</v>
      </c>
      <c r="AS186" s="62"/>
      <c r="AT186" s="62"/>
      <c r="AU186" s="61"/>
      <c r="AV186" s="133">
        <f t="shared" si="59"/>
        <v>0</v>
      </c>
      <c r="AW186" s="21">
        <f t="shared" si="60"/>
        <v>0</v>
      </c>
    </row>
    <row r="187" spans="2:49" x14ac:dyDescent="0.3">
      <c r="B187" s="126"/>
      <c r="C187" s="60"/>
      <c r="D187" s="60"/>
      <c r="E187" s="61"/>
      <c r="F187" s="133"/>
      <c r="G187" s="21"/>
      <c r="H187" s="62"/>
      <c r="I187" s="62"/>
      <c r="J187" s="61"/>
      <c r="K187" s="133"/>
      <c r="L187" s="21"/>
      <c r="M187" s="62"/>
      <c r="N187" s="62"/>
      <c r="O187" s="61"/>
      <c r="P187" s="133"/>
      <c r="Q187" s="21"/>
      <c r="R187" s="126"/>
      <c r="S187" s="60"/>
      <c r="T187" s="60"/>
      <c r="U187" s="61"/>
      <c r="V187" s="133"/>
      <c r="W187" s="21"/>
      <c r="X187" s="62" t="s">
        <v>141</v>
      </c>
      <c r="Y187" s="62">
        <v>715</v>
      </c>
      <c r="Z187" s="61">
        <v>1.0000000000000001E-5</v>
      </c>
      <c r="AA187" s="133">
        <f t="shared" si="51"/>
        <v>1.0000000000000002E-6</v>
      </c>
      <c r="AB187" s="21">
        <f t="shared" si="52"/>
        <v>7.1500000000000014E-4</v>
      </c>
      <c r="AC187" s="62" t="s">
        <v>141</v>
      </c>
      <c r="AD187" s="62">
        <v>715</v>
      </c>
      <c r="AE187" s="61">
        <v>1.0000000000000001E-5</v>
      </c>
      <c r="AF187" s="133">
        <f t="shared" si="53"/>
        <v>1.0000000000000002E-6</v>
      </c>
      <c r="AG187" s="21">
        <f t="shared" si="54"/>
        <v>7.1500000000000014E-4</v>
      </c>
      <c r="AH187" s="126"/>
      <c r="AI187" s="101"/>
      <c r="AJ187" s="60"/>
      <c r="AK187" s="61"/>
      <c r="AL187" s="133"/>
      <c r="AM187" s="21"/>
      <c r="AN187" s="62"/>
      <c r="AO187" s="62"/>
      <c r="AP187" s="61"/>
      <c r="AQ187" s="133">
        <f t="shared" si="57"/>
        <v>0</v>
      </c>
      <c r="AR187" s="21">
        <f t="shared" si="58"/>
        <v>0</v>
      </c>
      <c r="AS187" s="62"/>
      <c r="AT187" s="62"/>
      <c r="AU187" s="61"/>
      <c r="AV187" s="133">
        <f t="shared" si="59"/>
        <v>0</v>
      </c>
      <c r="AW187" s="21">
        <f t="shared" si="60"/>
        <v>0</v>
      </c>
    </row>
    <row r="188" spans="2:49" x14ac:dyDescent="0.3">
      <c r="B188" s="126"/>
      <c r="C188" s="60"/>
      <c r="D188" s="60"/>
      <c r="E188" s="61"/>
      <c r="F188" s="133"/>
      <c r="G188" s="21"/>
      <c r="H188" s="62"/>
      <c r="I188" s="62"/>
      <c r="J188" s="61"/>
      <c r="K188" s="133"/>
      <c r="L188" s="21"/>
      <c r="M188" s="62"/>
      <c r="N188" s="62"/>
      <c r="O188" s="61"/>
      <c r="P188" s="133"/>
      <c r="Q188" s="21"/>
      <c r="R188" s="126"/>
      <c r="S188" s="60"/>
      <c r="T188" s="60"/>
      <c r="U188" s="61"/>
      <c r="V188" s="133"/>
      <c r="W188" s="21"/>
      <c r="X188" s="62"/>
      <c r="Y188" s="62"/>
      <c r="Z188" s="61"/>
      <c r="AA188" s="133"/>
      <c r="AB188" s="21"/>
      <c r="AC188" s="62" t="s">
        <v>142</v>
      </c>
      <c r="AD188" s="62">
        <v>1429</v>
      </c>
      <c r="AE188" s="61">
        <v>1.0000000000000001E-5</v>
      </c>
      <c r="AF188" s="133">
        <f t="shared" si="53"/>
        <v>1.0000000000000002E-6</v>
      </c>
      <c r="AG188" s="21">
        <f t="shared" si="54"/>
        <v>1.4290000000000001E-3</v>
      </c>
      <c r="AH188" s="126"/>
      <c r="AI188" s="101"/>
      <c r="AJ188" s="60"/>
      <c r="AK188" s="61"/>
      <c r="AL188" s="133"/>
      <c r="AM188" s="21"/>
      <c r="AN188" s="62"/>
      <c r="AO188" s="62"/>
      <c r="AP188" s="61"/>
      <c r="AQ188" s="133">
        <f t="shared" si="57"/>
        <v>0</v>
      </c>
      <c r="AR188" s="21">
        <f t="shared" si="58"/>
        <v>0</v>
      </c>
      <c r="AS188" s="62"/>
      <c r="AT188" s="62"/>
      <c r="AU188" s="61"/>
      <c r="AV188" s="133">
        <f t="shared" si="59"/>
        <v>0</v>
      </c>
      <c r="AW188" s="21">
        <f t="shared" si="60"/>
        <v>0</v>
      </c>
    </row>
    <row r="189" spans="2:49" x14ac:dyDescent="0.3">
      <c r="B189" s="126"/>
      <c r="C189" s="60"/>
      <c r="D189" s="60"/>
      <c r="E189" s="61"/>
      <c r="F189" s="133">
        <f t="shared" si="43"/>
        <v>0</v>
      </c>
      <c r="G189" s="21">
        <f t="shared" si="44"/>
        <v>0</v>
      </c>
      <c r="H189" s="62"/>
      <c r="I189" s="62"/>
      <c r="J189" s="61"/>
      <c r="K189" s="133">
        <f t="shared" si="45"/>
        <v>0</v>
      </c>
      <c r="L189" s="21">
        <f t="shared" si="46"/>
        <v>0</v>
      </c>
      <c r="M189" s="62"/>
      <c r="N189" s="62"/>
      <c r="O189" s="61"/>
      <c r="P189" s="133">
        <f t="shared" si="47"/>
        <v>0</v>
      </c>
      <c r="Q189" s="21">
        <f t="shared" si="48"/>
        <v>0</v>
      </c>
      <c r="R189" s="126"/>
      <c r="S189" s="60"/>
      <c r="T189" s="60"/>
      <c r="U189" s="61"/>
      <c r="V189" s="133">
        <f t="shared" si="49"/>
        <v>0</v>
      </c>
      <c r="W189" s="21">
        <f t="shared" si="50"/>
        <v>0</v>
      </c>
      <c r="X189" s="62"/>
      <c r="Y189" s="62"/>
      <c r="Z189" s="61"/>
      <c r="AA189" s="133">
        <f t="shared" si="51"/>
        <v>0</v>
      </c>
      <c r="AB189" s="21">
        <f t="shared" si="52"/>
        <v>0</v>
      </c>
      <c r="AC189" s="62"/>
      <c r="AD189" s="62"/>
      <c r="AE189" s="61"/>
      <c r="AF189" s="133">
        <f t="shared" si="53"/>
        <v>0</v>
      </c>
      <c r="AG189" s="21">
        <f t="shared" si="54"/>
        <v>0</v>
      </c>
      <c r="AH189" s="126"/>
      <c r="AI189" s="101"/>
      <c r="AJ189" s="60"/>
      <c r="AK189" s="61"/>
      <c r="AL189" s="133">
        <f t="shared" si="55"/>
        <v>0</v>
      </c>
      <c r="AM189" s="21">
        <f t="shared" si="56"/>
        <v>0</v>
      </c>
      <c r="AN189" s="62"/>
      <c r="AO189" s="62"/>
      <c r="AP189" s="61"/>
      <c r="AQ189" s="133">
        <f t="shared" si="57"/>
        <v>0</v>
      </c>
      <c r="AR189" s="21">
        <f t="shared" si="58"/>
        <v>0</v>
      </c>
      <c r="AS189" s="62"/>
      <c r="AT189" s="62"/>
      <c r="AU189" s="61"/>
      <c r="AV189" s="133">
        <f t="shared" si="59"/>
        <v>0</v>
      </c>
      <c r="AW189" s="21">
        <f t="shared" si="60"/>
        <v>0</v>
      </c>
    </row>
    <row r="190" spans="2:49" x14ac:dyDescent="0.3">
      <c r="B190" s="126"/>
      <c r="C190" s="60"/>
      <c r="D190" s="60"/>
      <c r="E190" s="61"/>
      <c r="F190" s="133">
        <f t="shared" si="43"/>
        <v>0</v>
      </c>
      <c r="G190" s="21">
        <f t="shared" si="44"/>
        <v>0</v>
      </c>
      <c r="H190" s="62" t="s">
        <v>116</v>
      </c>
      <c r="I190" s="62">
        <v>15</v>
      </c>
      <c r="J190" s="61">
        <v>8.0000000000000004E-4</v>
      </c>
      <c r="K190" s="133">
        <f t="shared" si="45"/>
        <v>8.0000000000000007E-5</v>
      </c>
      <c r="L190" s="21">
        <f t="shared" si="46"/>
        <v>1.2000000000000001E-3</v>
      </c>
      <c r="M190" s="62" t="s">
        <v>116</v>
      </c>
      <c r="N190" s="62">
        <v>15</v>
      </c>
      <c r="O190" s="61">
        <v>4.0000000000000001E-3</v>
      </c>
      <c r="P190" s="133">
        <f t="shared" si="47"/>
        <v>4.0000000000000002E-4</v>
      </c>
      <c r="Q190" s="21">
        <f t="shared" si="48"/>
        <v>6.0000000000000001E-3</v>
      </c>
      <c r="R190" s="126"/>
      <c r="S190" s="60"/>
      <c r="T190" s="60"/>
      <c r="U190" s="61"/>
      <c r="V190" s="133">
        <f t="shared" si="49"/>
        <v>0</v>
      </c>
      <c r="W190" s="21">
        <f t="shared" si="50"/>
        <v>0</v>
      </c>
      <c r="X190" s="62" t="s">
        <v>116</v>
      </c>
      <c r="Y190" s="62">
        <v>15</v>
      </c>
      <c r="Z190" s="61">
        <v>1E-3</v>
      </c>
      <c r="AA190" s="133">
        <f t="shared" si="51"/>
        <v>1E-4</v>
      </c>
      <c r="AB190" s="21">
        <f t="shared" si="52"/>
        <v>1.5E-3</v>
      </c>
      <c r="AC190" s="62" t="s">
        <v>116</v>
      </c>
      <c r="AD190" s="62">
        <v>15</v>
      </c>
      <c r="AE190" s="61">
        <v>4.0000000000000001E-3</v>
      </c>
      <c r="AF190" s="133">
        <f t="shared" si="53"/>
        <v>4.0000000000000002E-4</v>
      </c>
      <c r="AG190" s="21">
        <f t="shared" si="54"/>
        <v>6.0000000000000001E-3</v>
      </c>
      <c r="AH190" s="126"/>
      <c r="AI190" s="101"/>
      <c r="AJ190" s="60"/>
      <c r="AK190" s="61"/>
      <c r="AL190" s="133">
        <f t="shared" si="55"/>
        <v>0</v>
      </c>
      <c r="AM190" s="21">
        <f t="shared" si="56"/>
        <v>0</v>
      </c>
      <c r="AN190" s="62"/>
      <c r="AO190" s="62"/>
      <c r="AP190" s="61"/>
      <c r="AQ190" s="133">
        <f t="shared" si="57"/>
        <v>0</v>
      </c>
      <c r="AR190" s="21">
        <f t="shared" si="58"/>
        <v>0</v>
      </c>
      <c r="AS190" s="62"/>
      <c r="AT190" s="62"/>
      <c r="AU190" s="61"/>
      <c r="AV190" s="133">
        <f t="shared" si="59"/>
        <v>0</v>
      </c>
      <c r="AW190" s="21">
        <f t="shared" si="60"/>
        <v>0</v>
      </c>
    </row>
    <row r="191" spans="2:49" x14ac:dyDescent="0.3">
      <c r="B191" s="126"/>
      <c r="C191" s="60"/>
      <c r="D191" s="60"/>
      <c r="E191" s="61"/>
      <c r="F191" s="133">
        <f t="shared" si="43"/>
        <v>0</v>
      </c>
      <c r="G191" s="21">
        <f t="shared" si="44"/>
        <v>0</v>
      </c>
      <c r="H191" s="62"/>
      <c r="I191" s="62"/>
      <c r="J191" s="61"/>
      <c r="K191" s="133">
        <f t="shared" si="45"/>
        <v>0</v>
      </c>
      <c r="L191" s="21">
        <f t="shared" si="46"/>
        <v>0</v>
      </c>
      <c r="M191" s="62" t="s">
        <v>212</v>
      </c>
      <c r="N191" s="62">
        <v>30</v>
      </c>
      <c r="O191" s="61">
        <v>1E-4</v>
      </c>
      <c r="P191" s="133">
        <f t="shared" si="47"/>
        <v>1.0000000000000001E-5</v>
      </c>
      <c r="Q191" s="21">
        <f t="shared" si="48"/>
        <v>3.0000000000000003E-4</v>
      </c>
      <c r="R191" s="126"/>
      <c r="S191" s="60"/>
      <c r="T191" s="60"/>
      <c r="U191" s="61"/>
      <c r="V191" s="133">
        <f t="shared" si="49"/>
        <v>0</v>
      </c>
      <c r="W191" s="21">
        <f t="shared" si="50"/>
        <v>0</v>
      </c>
      <c r="X191" s="62" t="s">
        <v>212</v>
      </c>
      <c r="Y191" s="62">
        <v>30</v>
      </c>
      <c r="Z191" s="61">
        <v>2.0000000000000001E-4</v>
      </c>
      <c r="AA191" s="133">
        <f t="shared" si="51"/>
        <v>2.0000000000000002E-5</v>
      </c>
      <c r="AB191" s="21">
        <f t="shared" si="52"/>
        <v>6.0000000000000006E-4</v>
      </c>
      <c r="AC191" s="62" t="s">
        <v>212</v>
      </c>
      <c r="AD191" s="62">
        <v>30</v>
      </c>
      <c r="AE191" s="61">
        <v>5.0000000000000001E-4</v>
      </c>
      <c r="AF191" s="133">
        <f t="shared" si="53"/>
        <v>5.0000000000000002E-5</v>
      </c>
      <c r="AG191" s="21">
        <f t="shared" si="54"/>
        <v>1.5E-3</v>
      </c>
      <c r="AH191" s="126"/>
      <c r="AI191" s="101"/>
      <c r="AJ191" s="60"/>
      <c r="AK191" s="61"/>
      <c r="AL191" s="133">
        <f t="shared" si="55"/>
        <v>0</v>
      </c>
      <c r="AM191" s="21">
        <f t="shared" si="56"/>
        <v>0</v>
      </c>
      <c r="AN191" s="62" t="s">
        <v>214</v>
      </c>
      <c r="AO191" s="62">
        <v>70</v>
      </c>
      <c r="AP191" s="61">
        <v>1E-4</v>
      </c>
      <c r="AQ191" s="133">
        <f t="shared" si="57"/>
        <v>1.0000000000000001E-5</v>
      </c>
      <c r="AR191" s="21">
        <f t="shared" si="58"/>
        <v>7.000000000000001E-4</v>
      </c>
      <c r="AS191" s="62" t="s">
        <v>214</v>
      </c>
      <c r="AT191" s="62">
        <v>70</v>
      </c>
      <c r="AU191" s="61">
        <v>4.0000000000000002E-4</v>
      </c>
      <c r="AV191" s="133">
        <f t="shared" si="59"/>
        <v>4.0000000000000003E-5</v>
      </c>
      <c r="AW191" s="21">
        <f t="shared" si="60"/>
        <v>2.8000000000000004E-3</v>
      </c>
    </row>
    <row r="192" spans="2:49" x14ac:dyDescent="0.3">
      <c r="B192" s="126"/>
      <c r="C192" s="60"/>
      <c r="D192" s="60"/>
      <c r="E192" s="61"/>
      <c r="F192" s="133"/>
      <c r="G192" s="21"/>
      <c r="H192" s="62"/>
      <c r="I192" s="62"/>
      <c r="J192" s="61"/>
      <c r="K192" s="133"/>
      <c r="L192" s="21"/>
      <c r="M192" s="62" t="s">
        <v>214</v>
      </c>
      <c r="N192" s="62">
        <v>70</v>
      </c>
      <c r="O192" s="61">
        <v>1E-4</v>
      </c>
      <c r="P192" s="133">
        <f t="shared" si="47"/>
        <v>1.0000000000000001E-5</v>
      </c>
      <c r="Q192" s="21">
        <f t="shared" si="48"/>
        <v>7.000000000000001E-4</v>
      </c>
      <c r="R192" s="126"/>
      <c r="S192" s="60"/>
      <c r="T192" s="60"/>
      <c r="U192" s="61"/>
      <c r="V192" s="133"/>
      <c r="W192" s="21"/>
      <c r="X192" s="62" t="s">
        <v>214</v>
      </c>
      <c r="Y192" s="62">
        <v>70</v>
      </c>
      <c r="Z192" s="61">
        <v>1E-4</v>
      </c>
      <c r="AA192" s="133">
        <f t="shared" si="51"/>
        <v>1.0000000000000001E-5</v>
      </c>
      <c r="AB192" s="21">
        <f t="shared" si="52"/>
        <v>7.000000000000001E-4</v>
      </c>
      <c r="AC192" s="62" t="s">
        <v>214</v>
      </c>
      <c r="AD192" s="62">
        <v>70</v>
      </c>
      <c r="AE192" s="61">
        <v>1E-4</v>
      </c>
      <c r="AF192" s="133">
        <f t="shared" si="53"/>
        <v>1.0000000000000001E-5</v>
      </c>
      <c r="AG192" s="21">
        <f t="shared" si="54"/>
        <v>7.000000000000001E-4</v>
      </c>
      <c r="AH192" s="126"/>
      <c r="AI192" s="101"/>
      <c r="AJ192" s="60"/>
      <c r="AK192" s="61"/>
      <c r="AL192" s="133"/>
      <c r="AM192" s="21"/>
      <c r="AN192" s="62" t="s">
        <v>218</v>
      </c>
      <c r="AO192" s="62">
        <v>100</v>
      </c>
      <c r="AP192" s="61">
        <v>1E-4</v>
      </c>
      <c r="AQ192" s="133">
        <f t="shared" si="57"/>
        <v>1.0000000000000001E-5</v>
      </c>
      <c r="AR192" s="21">
        <f t="shared" si="58"/>
        <v>1E-3</v>
      </c>
      <c r="AS192" s="62" t="s">
        <v>218</v>
      </c>
      <c r="AT192" s="62">
        <v>100</v>
      </c>
      <c r="AU192" s="61">
        <v>4.0000000000000002E-4</v>
      </c>
      <c r="AV192" s="133">
        <f t="shared" si="59"/>
        <v>4.0000000000000003E-5</v>
      </c>
      <c r="AW192" s="21">
        <f t="shared" si="60"/>
        <v>4.0000000000000001E-3</v>
      </c>
    </row>
    <row r="193" spans="2:49" x14ac:dyDescent="0.3">
      <c r="B193" s="126"/>
      <c r="C193" s="60"/>
      <c r="D193" s="60"/>
      <c r="E193" s="61"/>
      <c r="F193" s="133"/>
      <c r="G193" s="21"/>
      <c r="H193" s="62"/>
      <c r="I193" s="62"/>
      <c r="J193" s="61"/>
      <c r="K193" s="133"/>
      <c r="L193" s="21"/>
      <c r="M193" s="62"/>
      <c r="N193" s="62"/>
      <c r="O193" s="61"/>
      <c r="P193" s="133"/>
      <c r="Q193" s="21"/>
      <c r="R193" s="126"/>
      <c r="S193" s="60"/>
      <c r="T193" s="60"/>
      <c r="U193" s="61"/>
      <c r="V193" s="133"/>
      <c r="W193" s="21"/>
      <c r="X193" s="62" t="s">
        <v>219</v>
      </c>
      <c r="Y193" s="62">
        <v>100</v>
      </c>
      <c r="Z193" s="61">
        <v>1E-4</v>
      </c>
      <c r="AA193" s="133">
        <f t="shared" si="51"/>
        <v>1.0000000000000001E-5</v>
      </c>
      <c r="AB193" s="21">
        <f t="shared" si="52"/>
        <v>1E-3</v>
      </c>
      <c r="AC193" s="62" t="s">
        <v>218</v>
      </c>
      <c r="AD193" s="62">
        <v>100</v>
      </c>
      <c r="AE193" s="61">
        <v>2.0000000000000002E-5</v>
      </c>
      <c r="AF193" s="133">
        <f t="shared" si="53"/>
        <v>2.0000000000000003E-6</v>
      </c>
      <c r="AG193" s="21">
        <f t="shared" si="54"/>
        <v>2.0000000000000004E-4</v>
      </c>
      <c r="AH193" s="126"/>
      <c r="AI193" s="101"/>
      <c r="AJ193" s="60"/>
      <c r="AK193" s="61"/>
      <c r="AL193" s="133"/>
      <c r="AM193" s="21"/>
      <c r="AN193" s="62" t="s">
        <v>216</v>
      </c>
      <c r="AO193" s="62">
        <v>450</v>
      </c>
      <c r="AP193" s="61">
        <v>3.0000000000000001E-5</v>
      </c>
      <c r="AQ193" s="133">
        <f t="shared" si="57"/>
        <v>3.0000000000000001E-6</v>
      </c>
      <c r="AR193" s="21">
        <f t="shared" si="58"/>
        <v>1.3500000000000001E-3</v>
      </c>
      <c r="AS193" s="62" t="s">
        <v>216</v>
      </c>
      <c r="AT193" s="62">
        <v>450</v>
      </c>
      <c r="AU193" s="61">
        <v>4.0000000000000003E-5</v>
      </c>
      <c r="AV193" s="133">
        <f t="shared" si="59"/>
        <v>4.0000000000000007E-6</v>
      </c>
      <c r="AW193" s="21">
        <f t="shared" si="60"/>
        <v>1.8000000000000004E-3</v>
      </c>
    </row>
    <row r="194" spans="2:49" x14ac:dyDescent="0.3">
      <c r="B194" s="126"/>
      <c r="C194" s="60"/>
      <c r="D194" s="60"/>
      <c r="E194" s="61"/>
      <c r="F194" s="133"/>
      <c r="G194" s="21"/>
      <c r="H194" s="62"/>
      <c r="I194" s="62"/>
      <c r="J194" s="61"/>
      <c r="K194" s="133"/>
      <c r="L194" s="21"/>
      <c r="M194" s="62"/>
      <c r="N194" s="62"/>
      <c r="O194" s="61"/>
      <c r="P194" s="133"/>
      <c r="Q194" s="21"/>
      <c r="R194" s="126"/>
      <c r="S194" s="60"/>
      <c r="T194" s="60"/>
      <c r="U194" s="61"/>
      <c r="V194" s="133"/>
      <c r="W194" s="21"/>
      <c r="X194" s="62"/>
      <c r="Y194" s="62"/>
      <c r="Z194" s="61"/>
      <c r="AA194" s="133">
        <f t="shared" si="51"/>
        <v>0</v>
      </c>
      <c r="AB194" s="21">
        <f t="shared" si="52"/>
        <v>0</v>
      </c>
      <c r="AC194" s="62" t="s">
        <v>216</v>
      </c>
      <c r="AD194" s="62">
        <v>450</v>
      </c>
      <c r="AE194" s="61">
        <v>2.0000000000000002E-5</v>
      </c>
      <c r="AF194" s="133">
        <f t="shared" si="53"/>
        <v>2.0000000000000003E-6</v>
      </c>
      <c r="AG194" s="21">
        <f t="shared" si="54"/>
        <v>9.0000000000000019E-4</v>
      </c>
      <c r="AH194" s="126"/>
      <c r="AI194" s="101"/>
      <c r="AJ194" s="60"/>
      <c r="AK194" s="61"/>
      <c r="AL194" s="133"/>
      <c r="AM194" s="21"/>
      <c r="AN194" s="62" t="s">
        <v>221</v>
      </c>
      <c r="AO194" s="62">
        <v>700</v>
      </c>
      <c r="AP194" s="61">
        <v>1.0000000000000001E-5</v>
      </c>
      <c r="AQ194" s="133">
        <f t="shared" si="57"/>
        <v>1.0000000000000002E-6</v>
      </c>
      <c r="AR194" s="21">
        <f t="shared" si="58"/>
        <v>7.000000000000001E-4</v>
      </c>
      <c r="AS194" s="62" t="s">
        <v>221</v>
      </c>
      <c r="AT194" s="62">
        <v>700</v>
      </c>
      <c r="AU194" s="61">
        <v>3.0000000000000001E-5</v>
      </c>
      <c r="AV194" s="133">
        <f t="shared" si="59"/>
        <v>3.0000000000000001E-6</v>
      </c>
      <c r="AW194" s="21">
        <f t="shared" si="60"/>
        <v>2.0999999999999999E-3</v>
      </c>
    </row>
    <row r="195" spans="2:49" x14ac:dyDescent="0.3">
      <c r="B195" s="126"/>
      <c r="C195" s="60"/>
      <c r="D195" s="60"/>
      <c r="E195" s="61"/>
      <c r="F195" s="133"/>
      <c r="G195" s="21"/>
      <c r="H195" s="62"/>
      <c r="I195" s="62"/>
      <c r="J195" s="61"/>
      <c r="K195" s="133"/>
      <c r="L195" s="21"/>
      <c r="M195" s="62"/>
      <c r="N195" s="62"/>
      <c r="O195" s="61"/>
      <c r="P195" s="133"/>
      <c r="Q195" s="21"/>
      <c r="R195" s="126"/>
      <c r="S195" s="60"/>
      <c r="T195" s="60"/>
      <c r="U195" s="61"/>
      <c r="V195" s="133"/>
      <c r="W195" s="21"/>
      <c r="X195" s="62"/>
      <c r="Y195" s="62"/>
      <c r="Z195" s="61"/>
      <c r="AA195" s="133"/>
      <c r="AB195" s="21"/>
      <c r="AC195" s="62"/>
      <c r="AD195" s="62"/>
      <c r="AE195" s="61"/>
      <c r="AF195" s="133"/>
      <c r="AG195" s="21"/>
      <c r="AH195" s="126"/>
      <c r="AI195" s="101"/>
      <c r="AJ195" s="60"/>
      <c r="AK195" s="61"/>
      <c r="AL195" s="133"/>
      <c r="AM195" s="21"/>
      <c r="AN195" s="62"/>
      <c r="AO195" s="62"/>
      <c r="AP195" s="61"/>
      <c r="AQ195" s="133">
        <f t="shared" si="57"/>
        <v>0</v>
      </c>
      <c r="AR195" s="21">
        <f t="shared" si="58"/>
        <v>0</v>
      </c>
      <c r="AS195" s="62" t="s">
        <v>223</v>
      </c>
      <c r="AT195" s="62">
        <v>1500</v>
      </c>
      <c r="AU195" s="61">
        <v>1.0000000000000001E-5</v>
      </c>
      <c r="AV195" s="133">
        <f t="shared" si="59"/>
        <v>1.0000000000000002E-6</v>
      </c>
      <c r="AW195" s="21">
        <f t="shared" si="60"/>
        <v>1.5000000000000002E-3</v>
      </c>
    </row>
    <row r="196" spans="2:49" x14ac:dyDescent="0.3">
      <c r="B196" s="126"/>
      <c r="C196" s="60"/>
      <c r="D196" s="60"/>
      <c r="E196" s="61"/>
      <c r="F196" s="133"/>
      <c r="G196" s="21"/>
      <c r="H196" s="62"/>
      <c r="I196" s="62"/>
      <c r="J196" s="61"/>
      <c r="K196" s="133"/>
      <c r="L196" s="21"/>
      <c r="M196" s="62"/>
      <c r="N196" s="62"/>
      <c r="O196" s="61"/>
      <c r="P196" s="133"/>
      <c r="Q196" s="21"/>
      <c r="R196" s="126"/>
      <c r="S196" s="60"/>
      <c r="T196" s="60"/>
      <c r="U196" s="61"/>
      <c r="V196" s="133"/>
      <c r="W196" s="21"/>
      <c r="X196" s="62"/>
      <c r="Y196" s="62"/>
      <c r="Z196" s="61"/>
      <c r="AA196" s="133"/>
      <c r="AB196" s="21"/>
      <c r="AC196" s="62"/>
      <c r="AD196" s="62"/>
      <c r="AE196" s="61"/>
      <c r="AF196" s="133">
        <f t="shared" ref="AF196" si="65">AE196*$E$9</f>
        <v>0</v>
      </c>
      <c r="AG196" s="21">
        <f t="shared" ref="AG196" si="66">AF196*AD196</f>
        <v>0</v>
      </c>
      <c r="AH196" s="126"/>
      <c r="AI196" s="101"/>
      <c r="AJ196" s="60"/>
      <c r="AK196" s="61"/>
      <c r="AL196" s="133"/>
      <c r="AM196" s="21"/>
      <c r="AN196" s="62"/>
      <c r="AO196" s="62"/>
      <c r="AP196" s="61"/>
      <c r="AQ196" s="133"/>
      <c r="AR196" s="21"/>
      <c r="AS196" s="62"/>
      <c r="AT196" s="62"/>
      <c r="AU196" s="61"/>
      <c r="AV196" s="133"/>
      <c r="AW196" s="21"/>
    </row>
    <row r="197" spans="2:49" x14ac:dyDescent="0.3">
      <c r="B197" s="126"/>
      <c r="C197" s="60"/>
      <c r="D197" s="60"/>
      <c r="E197" s="61"/>
      <c r="F197" s="133">
        <f t="shared" si="43"/>
        <v>0</v>
      </c>
      <c r="G197" s="21">
        <f t="shared" si="44"/>
        <v>0</v>
      </c>
      <c r="H197" s="62" t="s">
        <v>224</v>
      </c>
      <c r="I197" s="62">
        <v>23</v>
      </c>
      <c r="J197" s="61">
        <v>2.0000000000000001E-4</v>
      </c>
      <c r="K197" s="133">
        <f t="shared" si="45"/>
        <v>2.0000000000000002E-5</v>
      </c>
      <c r="L197" s="21">
        <f t="shared" si="46"/>
        <v>4.6000000000000001E-4</v>
      </c>
      <c r="M197" s="62" t="s">
        <v>224</v>
      </c>
      <c r="N197" s="62">
        <v>23</v>
      </c>
      <c r="O197" s="61">
        <v>4.0000000000000002E-4</v>
      </c>
      <c r="P197" s="133">
        <f t="shared" si="47"/>
        <v>4.0000000000000003E-5</v>
      </c>
      <c r="Q197" s="21">
        <f t="shared" si="48"/>
        <v>9.2000000000000003E-4</v>
      </c>
      <c r="R197" s="126"/>
      <c r="S197" s="60"/>
      <c r="T197" s="60"/>
      <c r="U197" s="61"/>
      <c r="V197" s="133">
        <f t="shared" si="49"/>
        <v>0</v>
      </c>
      <c r="W197" s="21">
        <f t="shared" si="50"/>
        <v>0</v>
      </c>
      <c r="X197" s="62" t="s">
        <v>224</v>
      </c>
      <c r="Y197" s="62">
        <v>23</v>
      </c>
      <c r="Z197" s="61">
        <v>2.0000000000000001E-4</v>
      </c>
      <c r="AA197" s="133">
        <f t="shared" si="51"/>
        <v>2.0000000000000002E-5</v>
      </c>
      <c r="AB197" s="21">
        <f t="shared" si="52"/>
        <v>4.6000000000000001E-4</v>
      </c>
      <c r="AC197" s="62" t="s">
        <v>224</v>
      </c>
      <c r="AD197" s="62">
        <v>23</v>
      </c>
      <c r="AE197" s="61">
        <v>5.9999999999999995E-4</v>
      </c>
      <c r="AF197" s="133">
        <f t="shared" si="53"/>
        <v>5.9999999999999995E-5</v>
      </c>
      <c r="AG197" s="21">
        <f t="shared" si="54"/>
        <v>1.3799999999999999E-3</v>
      </c>
      <c r="AH197" s="126"/>
      <c r="AI197" s="101"/>
      <c r="AJ197" s="60"/>
      <c r="AK197" s="61"/>
      <c r="AL197" s="133">
        <f t="shared" si="55"/>
        <v>0</v>
      </c>
      <c r="AM197" s="21">
        <f t="shared" si="56"/>
        <v>0</v>
      </c>
      <c r="AN197" s="62" t="s">
        <v>242</v>
      </c>
      <c r="AO197" s="62">
        <v>92</v>
      </c>
      <c r="AP197" s="61">
        <v>1E-4</v>
      </c>
      <c r="AQ197" s="133">
        <f t="shared" si="57"/>
        <v>1.0000000000000001E-5</v>
      </c>
      <c r="AR197" s="21">
        <f t="shared" si="58"/>
        <v>9.2000000000000003E-4</v>
      </c>
      <c r="AS197" s="62" t="s">
        <v>242</v>
      </c>
      <c r="AT197" s="62">
        <v>92</v>
      </c>
      <c r="AU197" s="61">
        <v>2.0000000000000001E-4</v>
      </c>
      <c r="AV197" s="133">
        <f t="shared" si="59"/>
        <v>2.0000000000000002E-5</v>
      </c>
      <c r="AW197" s="21">
        <f t="shared" si="60"/>
        <v>1.8400000000000001E-3</v>
      </c>
    </row>
    <row r="198" spans="2:49" x14ac:dyDescent="0.3">
      <c r="B198" s="126"/>
      <c r="C198" s="60"/>
      <c r="D198" s="60"/>
      <c r="E198" s="61"/>
      <c r="F198" s="133"/>
      <c r="G198" s="21"/>
      <c r="H198" s="62"/>
      <c r="I198" s="62"/>
      <c r="J198" s="61"/>
      <c r="K198" s="133"/>
      <c r="L198" s="21"/>
      <c r="M198" s="62" t="s">
        <v>225</v>
      </c>
      <c r="N198" s="62">
        <v>13</v>
      </c>
      <c r="O198" s="61">
        <v>4.0000000000000002E-4</v>
      </c>
      <c r="P198" s="133">
        <f t="shared" si="47"/>
        <v>4.0000000000000003E-5</v>
      </c>
      <c r="Q198" s="21">
        <f t="shared" si="48"/>
        <v>5.2000000000000006E-4</v>
      </c>
      <c r="R198" s="126"/>
      <c r="S198" s="60"/>
      <c r="T198" s="60"/>
      <c r="U198" s="61"/>
      <c r="V198" s="133"/>
      <c r="W198" s="21"/>
      <c r="X198" s="62" t="s">
        <v>225</v>
      </c>
      <c r="Y198" s="62">
        <v>13</v>
      </c>
      <c r="Z198" s="61">
        <v>2.0000000000000001E-4</v>
      </c>
      <c r="AA198" s="133">
        <f t="shared" ref="AA198" si="67">Z198*$E$9</f>
        <v>2.0000000000000002E-5</v>
      </c>
      <c r="AB198" s="21">
        <f t="shared" ref="AB198" si="68">AA198*Y198</f>
        <v>2.6000000000000003E-4</v>
      </c>
      <c r="AC198" s="62" t="s">
        <v>225</v>
      </c>
      <c r="AD198" s="62">
        <v>13</v>
      </c>
      <c r="AE198" s="61">
        <v>5.9999999999999995E-4</v>
      </c>
      <c r="AF198" s="133">
        <f t="shared" si="53"/>
        <v>5.9999999999999995E-5</v>
      </c>
      <c r="AG198" s="21">
        <f t="shared" si="54"/>
        <v>7.7999999999999988E-4</v>
      </c>
      <c r="AH198" s="126"/>
      <c r="AI198" s="101"/>
      <c r="AJ198" s="60"/>
      <c r="AK198" s="61"/>
      <c r="AL198" s="133"/>
      <c r="AM198" s="21"/>
      <c r="AN198" s="62" t="s">
        <v>243</v>
      </c>
      <c r="AO198" s="62">
        <v>92</v>
      </c>
      <c r="AP198" s="61">
        <v>1E-4</v>
      </c>
      <c r="AQ198" s="133">
        <f t="shared" si="57"/>
        <v>1.0000000000000001E-5</v>
      </c>
      <c r="AR198" s="21">
        <f t="shared" si="58"/>
        <v>9.2000000000000003E-4</v>
      </c>
      <c r="AS198" s="62" t="s">
        <v>243</v>
      </c>
      <c r="AT198" s="62">
        <v>92</v>
      </c>
      <c r="AU198" s="61">
        <v>2.0000000000000001E-4</v>
      </c>
      <c r="AV198" s="133">
        <f t="shared" si="59"/>
        <v>2.0000000000000002E-5</v>
      </c>
      <c r="AW198" s="21">
        <f t="shared" si="60"/>
        <v>1.8400000000000001E-3</v>
      </c>
    </row>
    <row r="199" spans="2:49" x14ac:dyDescent="0.3">
      <c r="B199" s="126"/>
      <c r="C199" s="60"/>
      <c r="D199" s="60"/>
      <c r="E199" s="61"/>
      <c r="F199" s="133"/>
      <c r="G199" s="21"/>
      <c r="H199" s="62"/>
      <c r="I199" s="62"/>
      <c r="J199" s="61"/>
      <c r="K199" s="133"/>
      <c r="L199" s="21"/>
      <c r="M199" s="62" t="s">
        <v>226</v>
      </c>
      <c r="N199" s="62">
        <v>12</v>
      </c>
      <c r="O199" s="61">
        <v>4.0000000000000002E-4</v>
      </c>
      <c r="P199" s="133">
        <f t="shared" si="47"/>
        <v>4.0000000000000003E-5</v>
      </c>
      <c r="Q199" s="21">
        <f t="shared" si="48"/>
        <v>4.8000000000000007E-4</v>
      </c>
      <c r="R199" s="126"/>
      <c r="S199" s="60"/>
      <c r="T199" s="60"/>
      <c r="U199" s="61"/>
      <c r="V199" s="133"/>
      <c r="W199" s="21"/>
      <c r="X199" s="62" t="s">
        <v>226</v>
      </c>
      <c r="Y199" s="62">
        <v>12</v>
      </c>
      <c r="Z199" s="61">
        <v>4.0000000000000002E-4</v>
      </c>
      <c r="AA199" s="133">
        <f t="shared" ref="AA199" si="69">Z199*$E$8</f>
        <v>4.0000000000000003E-5</v>
      </c>
      <c r="AB199" s="21">
        <f t="shared" ref="AB199" si="70">AA199*Y199</f>
        <v>4.8000000000000007E-4</v>
      </c>
      <c r="AC199" s="62" t="s">
        <v>226</v>
      </c>
      <c r="AD199" s="62">
        <v>12</v>
      </c>
      <c r="AE199" s="61">
        <v>4.0000000000000002E-4</v>
      </c>
      <c r="AF199" s="133">
        <f t="shared" ref="AF199:AF200" si="71">AE199*$E$8</f>
        <v>4.0000000000000003E-5</v>
      </c>
      <c r="AG199" s="21">
        <f t="shared" si="54"/>
        <v>4.8000000000000007E-4</v>
      </c>
      <c r="AH199" s="126"/>
      <c r="AI199" s="101"/>
      <c r="AJ199" s="60"/>
      <c r="AK199" s="61"/>
      <c r="AL199" s="133"/>
      <c r="AM199" s="21"/>
      <c r="AN199" s="62" t="s">
        <v>244</v>
      </c>
      <c r="AO199" s="62">
        <v>72</v>
      </c>
      <c r="AP199" s="61">
        <v>1E-4</v>
      </c>
      <c r="AQ199" s="133">
        <f t="shared" ref="AQ199" si="72">AP199*$E$10</f>
        <v>1.0000000000000001E-5</v>
      </c>
      <c r="AR199" s="21">
        <f t="shared" ref="AR199" si="73">AQ199*AO199</f>
        <v>7.2000000000000005E-4</v>
      </c>
      <c r="AS199" s="62" t="s">
        <v>244</v>
      </c>
      <c r="AT199" s="62">
        <v>72</v>
      </c>
      <c r="AU199" s="61">
        <v>2.0000000000000001E-4</v>
      </c>
      <c r="AV199" s="133">
        <f t="shared" ref="AV199" si="74">AU199*$E$8</f>
        <v>2.0000000000000002E-5</v>
      </c>
      <c r="AW199" s="21">
        <f t="shared" si="60"/>
        <v>1.4400000000000001E-3</v>
      </c>
    </row>
    <row r="200" spans="2:49" x14ac:dyDescent="0.3">
      <c r="B200" s="126"/>
      <c r="C200" s="60"/>
      <c r="D200" s="60"/>
      <c r="E200" s="61"/>
      <c r="F200" s="133"/>
      <c r="G200" s="21"/>
      <c r="H200" s="62"/>
      <c r="I200" s="62"/>
      <c r="J200" s="61"/>
      <c r="K200" s="133"/>
      <c r="L200" s="21"/>
      <c r="M200" s="62"/>
      <c r="N200" s="62"/>
      <c r="O200" s="61"/>
      <c r="P200" s="133"/>
      <c r="Q200" s="21"/>
      <c r="R200" s="126"/>
      <c r="S200" s="60"/>
      <c r="T200" s="60"/>
      <c r="U200" s="61"/>
      <c r="V200" s="133"/>
      <c r="W200" s="21"/>
      <c r="X200" s="62"/>
      <c r="Y200" s="62"/>
      <c r="Z200" s="61"/>
      <c r="AA200" s="133"/>
      <c r="AB200" s="21"/>
      <c r="AC200" s="62" t="s">
        <v>143</v>
      </c>
      <c r="AD200" s="62">
        <v>8</v>
      </c>
      <c r="AE200" s="61">
        <v>2.9999999999999997E-4</v>
      </c>
      <c r="AF200" s="133">
        <f t="shared" si="71"/>
        <v>2.9999999999999997E-5</v>
      </c>
      <c r="AG200" s="21">
        <f t="shared" si="54"/>
        <v>2.3999999999999998E-4</v>
      </c>
      <c r="AH200" s="126"/>
      <c r="AI200" s="101"/>
      <c r="AJ200" s="60"/>
      <c r="AK200" s="61"/>
      <c r="AL200" s="133"/>
      <c r="AM200" s="21"/>
      <c r="AN200" s="62" t="s">
        <v>245</v>
      </c>
      <c r="AO200" s="62">
        <v>230</v>
      </c>
      <c r="AP200" s="61">
        <v>5.0000000000000002E-5</v>
      </c>
      <c r="AQ200" s="133">
        <f t="shared" ref="AQ200:AQ202" si="75">AP200*$E$10</f>
        <v>5.0000000000000004E-6</v>
      </c>
      <c r="AR200" s="21">
        <f t="shared" ref="AR200:AR202" si="76">AQ200*AO200</f>
        <v>1.1500000000000002E-3</v>
      </c>
      <c r="AS200" s="62" t="s">
        <v>245</v>
      </c>
      <c r="AT200" s="62">
        <v>230</v>
      </c>
      <c r="AU200" s="61">
        <v>5.0000000000000002E-5</v>
      </c>
      <c r="AV200" s="133">
        <f t="shared" ref="AV200:AV202" si="77">AU200*$E$10</f>
        <v>5.0000000000000004E-6</v>
      </c>
      <c r="AW200" s="21">
        <f t="shared" si="60"/>
        <v>1.1500000000000002E-3</v>
      </c>
    </row>
    <row r="201" spans="2:49" x14ac:dyDescent="0.3">
      <c r="B201" s="126"/>
      <c r="C201" s="60"/>
      <c r="D201" s="60"/>
      <c r="E201" s="61"/>
      <c r="F201" s="133"/>
      <c r="G201" s="21"/>
      <c r="H201" s="62"/>
      <c r="I201" s="62"/>
      <c r="J201" s="61"/>
      <c r="K201" s="133"/>
      <c r="L201" s="21"/>
      <c r="M201" s="62"/>
      <c r="N201" s="62"/>
      <c r="O201" s="61"/>
      <c r="P201" s="133"/>
      <c r="Q201" s="21"/>
      <c r="R201" s="126"/>
      <c r="S201" s="60"/>
      <c r="T201" s="60"/>
      <c r="U201" s="61"/>
      <c r="V201" s="133"/>
      <c r="W201" s="21"/>
      <c r="X201" s="62"/>
      <c r="Y201" s="62"/>
      <c r="Z201" s="61"/>
      <c r="AA201" s="133"/>
      <c r="AB201" s="21"/>
      <c r="AC201" s="62"/>
      <c r="AD201" s="62"/>
      <c r="AE201" s="61"/>
      <c r="AF201" s="133"/>
      <c r="AG201" s="21"/>
      <c r="AH201" s="126"/>
      <c r="AI201" s="101"/>
      <c r="AJ201" s="60"/>
      <c r="AK201" s="61"/>
      <c r="AL201" s="133"/>
      <c r="AM201" s="21"/>
      <c r="AN201" s="62" t="s">
        <v>246</v>
      </c>
      <c r="AO201" s="62">
        <v>230</v>
      </c>
      <c r="AP201" s="61">
        <v>5.0000000000000002E-5</v>
      </c>
      <c r="AQ201" s="133">
        <f t="shared" si="75"/>
        <v>5.0000000000000004E-6</v>
      </c>
      <c r="AR201" s="21">
        <f t="shared" si="76"/>
        <v>1.1500000000000002E-3</v>
      </c>
      <c r="AS201" s="62" t="s">
        <v>246</v>
      </c>
      <c r="AT201" s="62">
        <v>230</v>
      </c>
      <c r="AU201" s="61">
        <v>5.0000000000000002E-5</v>
      </c>
      <c r="AV201" s="133">
        <f t="shared" si="77"/>
        <v>5.0000000000000004E-6</v>
      </c>
      <c r="AW201" s="21">
        <f t="shared" si="60"/>
        <v>1.1500000000000002E-3</v>
      </c>
    </row>
    <row r="202" spans="2:49" x14ac:dyDescent="0.3">
      <c r="B202" s="126"/>
      <c r="C202" s="60"/>
      <c r="D202" s="60"/>
      <c r="E202" s="61"/>
      <c r="F202" s="133"/>
      <c r="G202" s="21"/>
      <c r="H202" s="62"/>
      <c r="I202" s="62"/>
      <c r="J202" s="61"/>
      <c r="K202" s="133"/>
      <c r="L202" s="21"/>
      <c r="M202" s="62"/>
      <c r="N202" s="62"/>
      <c r="O202" s="61"/>
      <c r="P202" s="133"/>
      <c r="Q202" s="21"/>
      <c r="R202" s="126"/>
      <c r="S202" s="60"/>
      <c r="T202" s="60"/>
      <c r="U202" s="61"/>
      <c r="V202" s="133"/>
      <c r="W202" s="21"/>
      <c r="X202" s="62"/>
      <c r="Y202" s="62"/>
      <c r="Z202" s="61"/>
      <c r="AA202" s="133"/>
      <c r="AB202" s="21"/>
      <c r="AC202" s="62"/>
      <c r="AD202" s="62"/>
      <c r="AE202" s="61"/>
      <c r="AF202" s="133"/>
      <c r="AG202" s="21"/>
      <c r="AH202" s="126"/>
      <c r="AI202" s="101"/>
      <c r="AJ202" s="60"/>
      <c r="AK202" s="61"/>
      <c r="AL202" s="133"/>
      <c r="AM202" s="21"/>
      <c r="AN202" s="62" t="s">
        <v>247</v>
      </c>
      <c r="AO202" s="62">
        <v>180</v>
      </c>
      <c r="AP202" s="61">
        <v>5.0000000000000002E-5</v>
      </c>
      <c r="AQ202" s="133">
        <f t="shared" si="75"/>
        <v>5.0000000000000004E-6</v>
      </c>
      <c r="AR202" s="21">
        <f t="shared" si="76"/>
        <v>9.0000000000000008E-4</v>
      </c>
      <c r="AS202" s="62" t="s">
        <v>247</v>
      </c>
      <c r="AT202" s="62">
        <v>180</v>
      </c>
      <c r="AU202" s="61">
        <v>5.0000000000000002E-5</v>
      </c>
      <c r="AV202" s="133">
        <f t="shared" si="77"/>
        <v>5.0000000000000004E-6</v>
      </c>
      <c r="AW202" s="21">
        <f t="shared" si="60"/>
        <v>9.0000000000000008E-4</v>
      </c>
    </row>
    <row r="203" spans="2:49" x14ac:dyDescent="0.3">
      <c r="B203" s="126"/>
      <c r="C203" s="60"/>
      <c r="D203" s="60"/>
      <c r="E203" s="61"/>
      <c r="F203" s="133">
        <f t="shared" si="43"/>
        <v>0</v>
      </c>
      <c r="G203" s="21">
        <f t="shared" si="44"/>
        <v>0</v>
      </c>
      <c r="H203" s="62" t="s">
        <v>123</v>
      </c>
      <c r="I203" s="62">
        <v>72</v>
      </c>
      <c r="J203" s="61">
        <v>2.0000000000000001E-4</v>
      </c>
      <c r="K203" s="133">
        <f t="shared" si="45"/>
        <v>2.0000000000000002E-5</v>
      </c>
      <c r="L203" s="21">
        <f t="shared" si="46"/>
        <v>1.4400000000000001E-3</v>
      </c>
      <c r="M203" s="62" t="s">
        <v>123</v>
      </c>
      <c r="N203" s="62">
        <v>72</v>
      </c>
      <c r="O203" s="61">
        <v>2.0000000000000001E-4</v>
      </c>
      <c r="P203" s="133">
        <f t="shared" si="47"/>
        <v>2.0000000000000002E-5</v>
      </c>
      <c r="Q203" s="21">
        <f t="shared" si="48"/>
        <v>1.4400000000000001E-3</v>
      </c>
      <c r="R203" s="126"/>
      <c r="S203" s="60"/>
      <c r="T203" s="60"/>
      <c r="U203" s="61"/>
      <c r="V203" s="133">
        <f t="shared" si="49"/>
        <v>0</v>
      </c>
      <c r="W203" s="21">
        <f t="shared" si="50"/>
        <v>0</v>
      </c>
      <c r="X203" s="62"/>
      <c r="Y203" s="62"/>
      <c r="Z203" s="61"/>
      <c r="AA203" s="133">
        <f t="shared" si="51"/>
        <v>0</v>
      </c>
      <c r="AB203" s="21">
        <f t="shared" si="52"/>
        <v>0</v>
      </c>
      <c r="AC203" s="62" t="s">
        <v>123</v>
      </c>
      <c r="AD203" s="62">
        <v>72</v>
      </c>
      <c r="AE203" s="61">
        <v>2.0000000000000001E-4</v>
      </c>
      <c r="AF203" s="133">
        <f t="shared" ref="AF203" si="78">AE203*$E$8</f>
        <v>2.0000000000000002E-5</v>
      </c>
      <c r="AG203" s="21">
        <f t="shared" si="54"/>
        <v>1.4400000000000001E-3</v>
      </c>
      <c r="AH203" s="126"/>
      <c r="AI203" s="101"/>
      <c r="AJ203" s="60"/>
      <c r="AK203" s="61"/>
      <c r="AL203" s="133">
        <f t="shared" si="55"/>
        <v>0</v>
      </c>
      <c r="AM203" s="21">
        <f t="shared" si="56"/>
        <v>0</v>
      </c>
      <c r="AN203" s="62"/>
      <c r="AO203" s="62"/>
      <c r="AP203" s="61"/>
      <c r="AQ203" s="133">
        <f t="shared" si="57"/>
        <v>0</v>
      </c>
      <c r="AR203" s="21">
        <f t="shared" si="58"/>
        <v>0</v>
      </c>
      <c r="AS203" s="62" t="s">
        <v>144</v>
      </c>
      <c r="AT203" s="62">
        <v>643</v>
      </c>
      <c r="AU203" s="61">
        <v>5.0000000000000002E-5</v>
      </c>
      <c r="AV203" s="133">
        <f t="shared" ref="AV203:AV204" si="79">AU203*$E$8</f>
        <v>5.0000000000000004E-6</v>
      </c>
      <c r="AW203" s="21">
        <f t="shared" ref="AW203:AW204" si="80">AV203*AT203</f>
        <v>3.2150000000000004E-3</v>
      </c>
    </row>
    <row r="204" spans="2:49" x14ac:dyDescent="0.3">
      <c r="B204" s="126"/>
      <c r="C204" s="60"/>
      <c r="D204" s="60"/>
      <c r="E204" s="61"/>
      <c r="F204" s="133"/>
      <c r="G204" s="21"/>
      <c r="H204" s="62"/>
      <c r="I204" s="62"/>
      <c r="J204" s="61"/>
      <c r="K204" s="133"/>
      <c r="L204" s="21"/>
      <c r="M204" s="62"/>
      <c r="N204" s="62"/>
      <c r="O204" s="61"/>
      <c r="P204" s="133"/>
      <c r="Q204" s="21"/>
      <c r="R204" s="126"/>
      <c r="S204" s="60"/>
      <c r="T204" s="60"/>
      <c r="U204" s="61"/>
      <c r="V204" s="133"/>
      <c r="W204" s="21"/>
      <c r="X204" s="62"/>
      <c r="Y204" s="62"/>
      <c r="Z204" s="61"/>
      <c r="AA204" s="133"/>
      <c r="AB204" s="21"/>
      <c r="AC204" s="62"/>
      <c r="AD204" s="62"/>
      <c r="AE204" s="61"/>
      <c r="AF204" s="133"/>
      <c r="AG204" s="21"/>
      <c r="AH204" s="126"/>
      <c r="AI204" s="101"/>
      <c r="AJ204" s="60"/>
      <c r="AK204" s="61"/>
      <c r="AL204" s="133"/>
      <c r="AM204" s="21"/>
      <c r="AN204" s="62"/>
      <c r="AO204" s="62"/>
      <c r="AP204" s="61"/>
      <c r="AQ204" s="133"/>
      <c r="AR204" s="21"/>
      <c r="AS204" s="62" t="s">
        <v>145</v>
      </c>
      <c r="AT204" s="62">
        <v>358</v>
      </c>
      <c r="AU204" s="61">
        <v>8.0000000000000007E-5</v>
      </c>
      <c r="AV204" s="133">
        <f t="shared" si="79"/>
        <v>8.0000000000000013E-6</v>
      </c>
      <c r="AW204" s="21">
        <f t="shared" si="80"/>
        <v>2.8640000000000007E-3</v>
      </c>
    </row>
    <row r="205" spans="2:49" x14ac:dyDescent="0.3">
      <c r="B205" s="126"/>
      <c r="C205" s="60"/>
      <c r="D205" s="60"/>
      <c r="E205" s="61"/>
      <c r="F205" s="133">
        <f t="shared" si="43"/>
        <v>0</v>
      </c>
      <c r="G205" s="21">
        <f t="shared" si="44"/>
        <v>0</v>
      </c>
      <c r="H205" s="62"/>
      <c r="I205" s="62"/>
      <c r="J205" s="61"/>
      <c r="K205" s="133">
        <f t="shared" si="45"/>
        <v>0</v>
      </c>
      <c r="L205" s="21">
        <f t="shared" si="46"/>
        <v>0</v>
      </c>
      <c r="M205" s="62" t="s">
        <v>124</v>
      </c>
      <c r="N205" s="62">
        <v>72</v>
      </c>
      <c r="O205" s="61">
        <v>4.0000000000000002E-4</v>
      </c>
      <c r="P205" s="133">
        <f t="shared" si="47"/>
        <v>4.0000000000000003E-5</v>
      </c>
      <c r="Q205" s="21">
        <f t="shared" si="48"/>
        <v>2.8800000000000002E-3</v>
      </c>
      <c r="R205" s="126"/>
      <c r="S205" s="60"/>
      <c r="T205" s="60"/>
      <c r="U205" s="61"/>
      <c r="V205" s="133">
        <f t="shared" si="49"/>
        <v>0</v>
      </c>
      <c r="W205" s="21">
        <f t="shared" si="50"/>
        <v>0</v>
      </c>
      <c r="X205" s="62" t="s">
        <v>124</v>
      </c>
      <c r="Y205" s="62">
        <v>72</v>
      </c>
      <c r="Z205" s="61">
        <v>4.0000000000000002E-4</v>
      </c>
      <c r="AA205" s="133">
        <f t="shared" si="51"/>
        <v>4.0000000000000003E-5</v>
      </c>
      <c r="AB205" s="21">
        <f t="shared" si="52"/>
        <v>2.8800000000000002E-3</v>
      </c>
      <c r="AC205" s="62" t="s">
        <v>124</v>
      </c>
      <c r="AD205" s="62">
        <v>72</v>
      </c>
      <c r="AE205" s="61">
        <v>4.0000000000000002E-4</v>
      </c>
      <c r="AF205" s="133">
        <f t="shared" si="53"/>
        <v>4.0000000000000003E-5</v>
      </c>
      <c r="AG205" s="21">
        <f t="shared" si="54"/>
        <v>2.8800000000000002E-3</v>
      </c>
      <c r="AH205" s="126"/>
      <c r="AI205" s="101"/>
      <c r="AJ205" s="60"/>
      <c r="AK205" s="61"/>
      <c r="AL205" s="133">
        <f t="shared" si="55"/>
        <v>0</v>
      </c>
      <c r="AM205" s="21">
        <f t="shared" si="56"/>
        <v>0</v>
      </c>
      <c r="AN205" s="62" t="s">
        <v>124</v>
      </c>
      <c r="AO205" s="62">
        <v>72</v>
      </c>
      <c r="AP205" s="61">
        <v>4.0000000000000002E-4</v>
      </c>
      <c r="AQ205" s="133">
        <f t="shared" si="57"/>
        <v>4.0000000000000003E-5</v>
      </c>
      <c r="AR205" s="21">
        <f t="shared" si="58"/>
        <v>2.8800000000000002E-3</v>
      </c>
      <c r="AS205" s="62" t="s">
        <v>124</v>
      </c>
      <c r="AT205" s="62">
        <v>72</v>
      </c>
      <c r="AU205" s="61">
        <v>4.0000000000000002E-4</v>
      </c>
      <c r="AV205" s="133">
        <f t="shared" si="59"/>
        <v>4.0000000000000003E-5</v>
      </c>
      <c r="AW205" s="21">
        <f t="shared" si="60"/>
        <v>2.8800000000000002E-3</v>
      </c>
    </row>
    <row r="206" spans="2:49" x14ac:dyDescent="0.3">
      <c r="B206" s="126"/>
      <c r="C206" s="60"/>
      <c r="D206" s="60"/>
      <c r="E206" s="61"/>
      <c r="F206" s="133"/>
      <c r="G206" s="21"/>
      <c r="H206" s="62"/>
      <c r="I206" s="62"/>
      <c r="J206" s="61"/>
      <c r="K206" s="133"/>
      <c r="L206" s="21"/>
      <c r="M206" s="62"/>
      <c r="N206" s="78"/>
      <c r="O206" s="61"/>
      <c r="P206" s="133"/>
      <c r="Q206" s="21"/>
      <c r="R206" s="126"/>
      <c r="S206" s="60"/>
      <c r="T206" s="60"/>
      <c r="U206" s="61"/>
      <c r="V206" s="133"/>
      <c r="W206" s="21"/>
      <c r="X206" s="62" t="s">
        <v>136</v>
      </c>
      <c r="Y206" s="62">
        <v>112</v>
      </c>
      <c r="Z206" s="61">
        <v>2.0000000000000001E-4</v>
      </c>
      <c r="AA206" s="133">
        <f t="shared" si="51"/>
        <v>2.0000000000000002E-5</v>
      </c>
      <c r="AB206" s="21">
        <f t="shared" si="52"/>
        <v>2.2400000000000002E-3</v>
      </c>
      <c r="AC206" s="62"/>
      <c r="AD206" s="62"/>
      <c r="AE206" s="61"/>
      <c r="AF206" s="133">
        <f t="shared" si="53"/>
        <v>0</v>
      </c>
      <c r="AG206" s="21">
        <f t="shared" si="54"/>
        <v>0</v>
      </c>
      <c r="AH206" s="126"/>
      <c r="AI206" s="101"/>
      <c r="AJ206" s="60"/>
      <c r="AK206" s="61"/>
      <c r="AL206" s="133"/>
      <c r="AM206" s="21"/>
      <c r="AN206" s="62" t="s">
        <v>136</v>
      </c>
      <c r="AO206" s="62">
        <v>112</v>
      </c>
      <c r="AP206" s="61">
        <v>2.9999999999999997E-4</v>
      </c>
      <c r="AQ206" s="133">
        <f t="shared" si="57"/>
        <v>2.9999999999999997E-5</v>
      </c>
      <c r="AR206" s="21">
        <f t="shared" si="58"/>
        <v>3.3599999999999997E-3</v>
      </c>
      <c r="AS206" s="62" t="s">
        <v>136</v>
      </c>
      <c r="AT206" s="62">
        <v>112</v>
      </c>
      <c r="AU206" s="61">
        <v>4.0000000000000002E-4</v>
      </c>
      <c r="AV206" s="133">
        <f t="shared" si="59"/>
        <v>4.0000000000000003E-5</v>
      </c>
      <c r="AW206" s="21">
        <f t="shared" si="60"/>
        <v>4.4800000000000005E-3</v>
      </c>
    </row>
    <row r="207" spans="2:49" x14ac:dyDescent="0.3">
      <c r="B207" s="126"/>
      <c r="C207" s="60"/>
      <c r="D207" s="60"/>
      <c r="E207" s="61"/>
      <c r="F207" s="133">
        <f t="shared" si="43"/>
        <v>0</v>
      </c>
      <c r="G207" s="21">
        <f t="shared" si="44"/>
        <v>0</v>
      </c>
      <c r="H207" s="62"/>
      <c r="I207" s="62"/>
      <c r="J207" s="61"/>
      <c r="K207" s="133">
        <f t="shared" si="45"/>
        <v>0</v>
      </c>
      <c r="L207" s="21">
        <f t="shared" si="46"/>
        <v>0</v>
      </c>
      <c r="M207" s="62"/>
      <c r="N207" s="78"/>
      <c r="O207" s="61"/>
      <c r="P207" s="133">
        <f t="shared" si="47"/>
        <v>0</v>
      </c>
      <c r="Q207" s="21">
        <f t="shared" si="48"/>
        <v>0</v>
      </c>
      <c r="R207" s="126"/>
      <c r="S207" s="60"/>
      <c r="T207" s="60"/>
      <c r="U207" s="61"/>
      <c r="V207" s="133">
        <f t="shared" si="49"/>
        <v>0</v>
      </c>
      <c r="W207" s="21">
        <f t="shared" si="50"/>
        <v>0</v>
      </c>
      <c r="X207" s="62"/>
      <c r="Y207" s="62"/>
      <c r="Z207" s="61"/>
      <c r="AA207" s="133">
        <f t="shared" si="51"/>
        <v>0</v>
      </c>
      <c r="AB207" s="21">
        <f t="shared" si="52"/>
        <v>0</v>
      </c>
      <c r="AC207" s="62" t="s">
        <v>135</v>
      </c>
      <c r="AD207" s="78">
        <v>155</v>
      </c>
      <c r="AE207" s="61">
        <v>1.4999999999999999E-4</v>
      </c>
      <c r="AF207" s="133">
        <f t="shared" si="53"/>
        <v>1.4999999999999999E-5</v>
      </c>
      <c r="AG207" s="21">
        <f t="shared" si="54"/>
        <v>2.3249999999999998E-3</v>
      </c>
      <c r="AH207" s="126"/>
      <c r="AI207" s="101"/>
      <c r="AJ207" s="60"/>
      <c r="AK207" s="61"/>
      <c r="AL207" s="133">
        <f t="shared" si="55"/>
        <v>0</v>
      </c>
      <c r="AM207" s="21">
        <f t="shared" si="56"/>
        <v>0</v>
      </c>
      <c r="AN207" s="62" t="s">
        <v>135</v>
      </c>
      <c r="AO207" s="78">
        <v>155</v>
      </c>
      <c r="AP207" s="61">
        <v>1.0000000000000001E-5</v>
      </c>
      <c r="AQ207" s="133">
        <f t="shared" si="57"/>
        <v>1.0000000000000002E-6</v>
      </c>
      <c r="AR207" s="21">
        <f t="shared" si="58"/>
        <v>1.5500000000000003E-4</v>
      </c>
      <c r="AS207" s="62" t="s">
        <v>135</v>
      </c>
      <c r="AT207" s="78">
        <v>155</v>
      </c>
      <c r="AU207" s="61">
        <v>2.0000000000000001E-4</v>
      </c>
      <c r="AV207" s="133">
        <f t="shared" si="59"/>
        <v>2.0000000000000002E-5</v>
      </c>
      <c r="AW207" s="21">
        <f t="shared" si="60"/>
        <v>3.1000000000000003E-3</v>
      </c>
    </row>
    <row r="208" spans="2:49" x14ac:dyDescent="0.3">
      <c r="B208" s="126"/>
      <c r="C208" s="60"/>
      <c r="D208" s="60"/>
      <c r="E208" s="61"/>
      <c r="F208" s="133"/>
      <c r="G208" s="21"/>
      <c r="H208" s="62"/>
      <c r="I208" s="62"/>
      <c r="J208" s="61"/>
      <c r="K208" s="133"/>
      <c r="L208" s="21"/>
      <c r="M208" s="62"/>
      <c r="N208" s="78"/>
      <c r="O208" s="61"/>
      <c r="P208" s="133"/>
      <c r="Q208" s="21"/>
      <c r="R208" s="126"/>
      <c r="S208" s="60"/>
      <c r="T208" s="60"/>
      <c r="U208" s="61"/>
      <c r="V208" s="133"/>
      <c r="W208" s="21"/>
      <c r="X208" s="62"/>
      <c r="Y208" s="62"/>
      <c r="Z208" s="61"/>
      <c r="AA208" s="133"/>
      <c r="AB208" s="21"/>
      <c r="AC208" s="62"/>
      <c r="AD208" s="78"/>
      <c r="AE208" s="61"/>
      <c r="AF208" s="133"/>
      <c r="AG208" s="21"/>
      <c r="AH208" s="126"/>
      <c r="AI208" s="101"/>
      <c r="AJ208" s="60"/>
      <c r="AK208" s="61"/>
      <c r="AL208" s="133"/>
      <c r="AM208" s="21"/>
      <c r="AN208" s="62"/>
      <c r="AO208" s="78"/>
      <c r="AP208" s="61"/>
      <c r="AQ208" s="133"/>
      <c r="AR208" s="21"/>
      <c r="AS208" s="62" t="s">
        <v>204</v>
      </c>
      <c r="AT208" s="78">
        <v>4286</v>
      </c>
      <c r="AU208" s="61">
        <v>1.0000000000000001E-5</v>
      </c>
      <c r="AV208" s="133">
        <f t="shared" si="59"/>
        <v>1.0000000000000002E-6</v>
      </c>
      <c r="AW208" s="21">
        <f t="shared" si="60"/>
        <v>4.2860000000000007E-3</v>
      </c>
    </row>
    <row r="209" spans="2:49" ht="12.75" thickBot="1" x14ac:dyDescent="0.35">
      <c r="B209" s="127"/>
      <c r="C209" s="54"/>
      <c r="D209" s="54"/>
      <c r="E209" s="55"/>
      <c r="F209" s="133">
        <f t="shared" si="43"/>
        <v>0</v>
      </c>
      <c r="G209" s="21">
        <f t="shared" si="44"/>
        <v>0</v>
      </c>
      <c r="H209" s="56"/>
      <c r="I209" s="56"/>
      <c r="J209" s="55"/>
      <c r="K209" s="133">
        <f t="shared" si="45"/>
        <v>0</v>
      </c>
      <c r="L209" s="21">
        <f t="shared" si="46"/>
        <v>0</v>
      </c>
      <c r="M209" s="56"/>
      <c r="N209" s="80"/>
      <c r="O209" s="55"/>
      <c r="P209" s="133">
        <f t="shared" si="47"/>
        <v>0</v>
      </c>
      <c r="Q209" s="21">
        <f t="shared" si="48"/>
        <v>0</v>
      </c>
      <c r="R209" s="127"/>
      <c r="S209" s="54"/>
      <c r="T209" s="54"/>
      <c r="U209" s="55"/>
      <c r="V209" s="133">
        <f t="shared" si="49"/>
        <v>0</v>
      </c>
      <c r="W209" s="21">
        <f t="shared" si="50"/>
        <v>0</v>
      </c>
      <c r="X209" s="56"/>
      <c r="Y209" s="56"/>
      <c r="Z209" s="55"/>
      <c r="AA209" s="133">
        <f t="shared" si="51"/>
        <v>0</v>
      </c>
      <c r="AB209" s="21">
        <f t="shared" si="52"/>
        <v>0</v>
      </c>
      <c r="AC209" s="56"/>
      <c r="AD209" s="80"/>
      <c r="AE209" s="55"/>
      <c r="AF209" s="133">
        <f t="shared" si="53"/>
        <v>0</v>
      </c>
      <c r="AG209" s="21">
        <f t="shared" si="54"/>
        <v>0</v>
      </c>
      <c r="AH209" s="127"/>
      <c r="AI209" s="102"/>
      <c r="AJ209" s="54"/>
      <c r="AK209" s="55"/>
      <c r="AL209" s="133">
        <f t="shared" si="55"/>
        <v>0</v>
      </c>
      <c r="AM209" s="21">
        <f t="shared" si="56"/>
        <v>0</v>
      </c>
      <c r="AN209" s="56"/>
      <c r="AO209" s="56"/>
      <c r="AP209" s="55"/>
      <c r="AQ209" s="133">
        <f t="shared" si="57"/>
        <v>0</v>
      </c>
      <c r="AR209" s="21">
        <f t="shared" si="58"/>
        <v>0</v>
      </c>
      <c r="AS209" s="57" t="s">
        <v>139</v>
      </c>
      <c r="AT209" s="79">
        <v>200</v>
      </c>
      <c r="AU209" s="93">
        <v>1.0000000000000001E-5</v>
      </c>
      <c r="AV209" s="133">
        <f t="shared" si="59"/>
        <v>1.0000000000000002E-6</v>
      </c>
      <c r="AW209" s="21">
        <f t="shared" si="60"/>
        <v>2.0000000000000004E-4</v>
      </c>
    </row>
    <row r="210" spans="2:49" ht="12.75" thickBot="1" x14ac:dyDescent="0.35">
      <c r="B210" s="128" t="s">
        <v>114</v>
      </c>
      <c r="C210" s="59">
        <f>COUNTA(C134:C209)</f>
        <v>21</v>
      </c>
      <c r="D210" s="105">
        <f>SUM(D134:D209)</f>
        <v>0</v>
      </c>
      <c r="E210" s="84">
        <f>SUM(E134:E209)</f>
        <v>1.0000000000000002</v>
      </c>
      <c r="F210" s="84"/>
      <c r="G210" s="105">
        <f>SUM(G13:G209) * 100</f>
        <v>0</v>
      </c>
      <c r="H210" s="59">
        <f>COUNTA(H134:H209)</f>
        <v>28</v>
      </c>
      <c r="I210" s="105"/>
      <c r="J210" s="84">
        <f>SUM(J134:J209)</f>
        <v>1.0000000000000002</v>
      </c>
      <c r="K210" s="84"/>
      <c r="L210" s="105">
        <f>SUM(L13:L209) * 100</f>
        <v>0.60360000000000014</v>
      </c>
      <c r="M210" s="59">
        <f>COUNTA(M134:M209)</f>
        <v>30</v>
      </c>
      <c r="N210" s="105"/>
      <c r="O210" s="104">
        <f>SUM(O134:O209)</f>
        <v>0.99999999999999978</v>
      </c>
      <c r="P210" s="84"/>
      <c r="Q210" s="105">
        <f>SUM(Q13:Q209) * 100</f>
        <v>3.0158000000000005</v>
      </c>
      <c r="R210" s="128" t="s">
        <v>114</v>
      </c>
      <c r="S210" s="59">
        <f>COUNTA(S134:S209)</f>
        <v>21</v>
      </c>
      <c r="T210" s="105">
        <f>SUM(T134:T209)</f>
        <v>0</v>
      </c>
      <c r="U210" s="84">
        <f>SUM(U134:U209)</f>
        <v>0.99999999999999989</v>
      </c>
      <c r="V210" s="84"/>
      <c r="W210" s="105">
        <f>SUM(W13:W209) * 100</f>
        <v>0</v>
      </c>
      <c r="X210" s="59">
        <f>COUNTA(X134:X209)</f>
        <v>29</v>
      </c>
      <c r="Y210" s="105">
        <f>SUM(Y134:Y209)</f>
        <v>1603</v>
      </c>
      <c r="Z210" s="84">
        <f>SUM(Z134:Z209)</f>
        <v>0.99999999999999967</v>
      </c>
      <c r="AA210" s="84"/>
      <c r="AB210" s="105">
        <f>SUM(AB13:AB209) * 100</f>
        <v>1.5103000000000002</v>
      </c>
      <c r="AC210" s="59">
        <f>COUNTA(AC134:AC209)</f>
        <v>30</v>
      </c>
      <c r="AD210" s="105">
        <f>SUM(AD134:AD209)</f>
        <v>3605</v>
      </c>
      <c r="AE210" s="84">
        <f>SUM(AE134:AE209)</f>
        <v>0.99999999999999978</v>
      </c>
      <c r="AF210" s="84"/>
      <c r="AG210" s="105">
        <f>SUM(AG13:AG209) * 100</f>
        <v>4.8272999999999993</v>
      </c>
      <c r="AH210" s="128" t="s">
        <v>114</v>
      </c>
      <c r="AI210" s="103">
        <f>COUNTA(AI134:AI209)</f>
        <v>24</v>
      </c>
      <c r="AJ210" s="105">
        <f>SUM(AJ134:AJ209)</f>
        <v>0</v>
      </c>
      <c r="AK210" s="84">
        <f>SUM(AK134:AK209)</f>
        <v>0.99999999999999989</v>
      </c>
      <c r="AL210" s="84"/>
      <c r="AM210" s="105">
        <f>SUM(AM13:AM209) * 100</f>
        <v>0</v>
      </c>
      <c r="AN210" s="59">
        <f>COUNTA(AN134:AN209)</f>
        <v>27</v>
      </c>
      <c r="AO210" s="105">
        <f>SUM(AO134:AO209)</f>
        <v>2558</v>
      </c>
      <c r="AP210" s="84">
        <f>SUM(AP134:AP209)</f>
        <v>0.99999999999999967</v>
      </c>
      <c r="AQ210" s="84"/>
      <c r="AR210" s="105">
        <f>SUM(AR13:AR209) * 100</f>
        <v>2.4139000000000004</v>
      </c>
      <c r="AS210" s="59">
        <f>COUNTA(AS134:AS209)</f>
        <v>30</v>
      </c>
      <c r="AT210" s="105">
        <f>SUM(AT134:AT209)</f>
        <v>9545</v>
      </c>
      <c r="AU210" s="84">
        <f>SUM(AU134:AU209)</f>
        <v>0.99999999999999956</v>
      </c>
      <c r="AV210" s="84"/>
      <c r="AW210" s="105">
        <f>SUM(AW13:AW209) * 100</f>
        <v>7.2289000000000003</v>
      </c>
    </row>
    <row r="211" spans="2:49" ht="12.75" thickBot="1" x14ac:dyDescent="0.35">
      <c r="B211" s="58" t="s">
        <v>119</v>
      </c>
      <c r="C211" s="59"/>
      <c r="D211" s="105"/>
      <c r="E211" s="84"/>
      <c r="F211" s="84"/>
      <c r="G211" s="105"/>
      <c r="H211" s="59"/>
      <c r="I211" s="105"/>
      <c r="J211" s="84"/>
      <c r="K211" s="84"/>
      <c r="L211" s="105">
        <f>L210/3</f>
        <v>0.20120000000000005</v>
      </c>
      <c r="M211" s="59"/>
      <c r="N211" s="105"/>
      <c r="O211" s="104"/>
      <c r="P211" s="84"/>
      <c r="Q211" s="105">
        <f>Q210/6</f>
        <v>0.50263333333333338</v>
      </c>
      <c r="R211" s="58"/>
      <c r="S211" s="59"/>
      <c r="T211" s="105"/>
      <c r="U211" s="84"/>
      <c r="V211" s="84"/>
      <c r="W211" s="105"/>
      <c r="X211" s="59"/>
      <c r="Y211" s="105"/>
      <c r="Z211" s="59"/>
      <c r="AA211" s="84"/>
      <c r="AB211" s="105">
        <f>AB210/3</f>
        <v>0.5034333333333334</v>
      </c>
      <c r="AC211" s="59"/>
      <c r="AD211" s="105"/>
      <c r="AE211" s="84"/>
      <c r="AF211" s="84"/>
      <c r="AG211" s="105">
        <f>AG210/6</f>
        <v>0.80454999999999988</v>
      </c>
      <c r="AH211" s="106"/>
      <c r="AI211" s="103"/>
      <c r="AJ211" s="105"/>
      <c r="AK211" s="84"/>
      <c r="AL211" s="84"/>
      <c r="AM211" s="105"/>
      <c r="AN211" s="59"/>
      <c r="AO211" s="105"/>
      <c r="AP211" s="84"/>
      <c r="AQ211" s="84"/>
      <c r="AR211" s="105">
        <f>AR210/3</f>
        <v>0.80463333333333342</v>
      </c>
      <c r="AS211" s="59"/>
      <c r="AT211" s="105"/>
      <c r="AU211" s="84"/>
      <c r="AV211" s="84"/>
      <c r="AW211" s="105">
        <f>AW210/6</f>
        <v>1.2048166666666666</v>
      </c>
    </row>
    <row r="213" spans="2:49" s="6" customFormat="1" x14ac:dyDescent="0.3">
      <c r="E213" s="10"/>
      <c r="F213" s="10"/>
      <c r="G213" s="10"/>
      <c r="J213" s="10"/>
      <c r="K213" s="10"/>
      <c r="L213" s="10"/>
      <c r="O213" s="10"/>
      <c r="P213" s="10"/>
      <c r="Q213" s="10"/>
      <c r="U213" s="10"/>
      <c r="V213" s="10"/>
      <c r="W213" s="10"/>
      <c r="AA213" s="10"/>
      <c r="AB213" s="10"/>
      <c r="AE213" s="10"/>
      <c r="AF213" s="10"/>
      <c r="AG213" s="10"/>
      <c r="AK213" s="10"/>
      <c r="AL213" s="10"/>
      <c r="AM213" s="10"/>
      <c r="AP213" s="10">
        <f>1-AP210</f>
        <v>0</v>
      </c>
      <c r="AQ213" s="10"/>
      <c r="AR213" s="10"/>
      <c r="AU213" s="10">
        <f>1-AU210</f>
        <v>0</v>
      </c>
      <c r="AV213" s="10"/>
      <c r="AW213" s="10"/>
    </row>
    <row r="214" spans="2:49" s="6" customFormat="1" x14ac:dyDescent="0.3">
      <c r="E214" s="10"/>
      <c r="F214" s="10"/>
      <c r="G214" s="10"/>
      <c r="J214" s="10"/>
      <c r="K214" s="10"/>
      <c r="L214" s="10"/>
      <c r="O214" s="10"/>
      <c r="P214" s="10"/>
      <c r="Q214" s="10"/>
      <c r="U214" s="10"/>
      <c r="V214" s="10"/>
      <c r="W214" s="10"/>
      <c r="AA214" s="10"/>
      <c r="AB214" s="10"/>
      <c r="AE214" s="10"/>
      <c r="AF214" s="10"/>
      <c r="AG214" s="10"/>
      <c r="AK214" s="10"/>
      <c r="AL214" s="10"/>
      <c r="AM214" s="10"/>
      <c r="AP214" s="10"/>
      <c r="AQ214" s="10"/>
      <c r="AR214" s="10"/>
      <c r="AU214" s="10"/>
      <c r="AV214" s="10"/>
      <c r="AW214" s="10"/>
    </row>
    <row r="215" spans="2:49" s="6" customFormat="1" x14ac:dyDescent="0.3">
      <c r="E215" s="10"/>
      <c r="F215" s="10"/>
      <c r="G215" s="10"/>
      <c r="J215" s="10"/>
      <c r="K215" s="10"/>
      <c r="L215" s="10"/>
      <c r="O215" s="10"/>
      <c r="P215" s="10"/>
      <c r="Q215" s="10"/>
      <c r="S215" s="6" t="s">
        <v>205</v>
      </c>
      <c r="T215" s="6">
        <v>11</v>
      </c>
      <c r="U215" s="10"/>
      <c r="V215" s="10"/>
      <c r="W215" s="10"/>
      <c r="AA215" s="10"/>
      <c r="AB215" s="10"/>
      <c r="AE215" s="10"/>
      <c r="AF215" s="10"/>
      <c r="AG215" s="10"/>
      <c r="AK215" s="10"/>
      <c r="AL215" s="10"/>
      <c r="AM215" s="10"/>
      <c r="AO215" s="6">
        <f>AO197*70</f>
        <v>6440</v>
      </c>
      <c r="AP215" s="10"/>
      <c r="AQ215" s="10"/>
      <c r="AR215" s="10"/>
      <c r="AU215" s="10"/>
      <c r="AV215" s="10"/>
      <c r="AW215" s="10"/>
    </row>
    <row r="216" spans="2:49" s="6" customFormat="1" x14ac:dyDescent="0.3">
      <c r="E216" s="10"/>
      <c r="F216" s="10"/>
      <c r="G216" s="10"/>
      <c r="J216" s="10"/>
      <c r="K216" s="10"/>
      <c r="L216" s="10"/>
      <c r="O216" s="10"/>
      <c r="P216" s="10"/>
      <c r="Q216" s="10"/>
      <c r="S216" s="6" t="s">
        <v>206</v>
      </c>
      <c r="T216" s="6">
        <v>33</v>
      </c>
      <c r="U216" s="10"/>
      <c r="V216" s="10"/>
      <c r="W216" s="10"/>
      <c r="AA216" s="10"/>
      <c r="AB216" s="10"/>
      <c r="AE216" s="10"/>
      <c r="AF216" s="10"/>
      <c r="AG216" s="10"/>
      <c r="AK216" s="10"/>
      <c r="AL216" s="10"/>
      <c r="AM216" s="10"/>
      <c r="AO216" s="6">
        <f t="shared" ref="AO216:AO219" si="81">AO198*70</f>
        <v>6440</v>
      </c>
      <c r="AP216" s="10"/>
      <c r="AQ216" s="10"/>
      <c r="AR216" s="10"/>
      <c r="AU216" s="10"/>
      <c r="AV216" s="10"/>
      <c r="AW216" s="10"/>
    </row>
    <row r="217" spans="2:49" s="6" customFormat="1" x14ac:dyDescent="0.3">
      <c r="E217" s="10"/>
      <c r="F217" s="10"/>
      <c r="G217" s="10"/>
      <c r="J217" s="10"/>
      <c r="K217" s="10"/>
      <c r="L217" s="10"/>
      <c r="O217" s="10"/>
      <c r="P217" s="10"/>
      <c r="Q217" s="10"/>
      <c r="S217" s="6" t="s">
        <v>207</v>
      </c>
      <c r="T217" s="6">
        <v>56</v>
      </c>
      <c r="U217" s="10"/>
      <c r="V217" s="10"/>
      <c r="W217" s="10"/>
      <c r="AA217" s="10"/>
      <c r="AB217" s="10"/>
      <c r="AE217" s="10"/>
      <c r="AF217" s="10"/>
      <c r="AG217" s="10"/>
      <c r="AK217" s="10"/>
      <c r="AL217" s="10"/>
      <c r="AM217" s="10"/>
      <c r="AO217" s="6">
        <f t="shared" si="81"/>
        <v>5040</v>
      </c>
      <c r="AP217" s="10"/>
      <c r="AQ217" s="10"/>
      <c r="AR217" s="10"/>
      <c r="AU217" s="10"/>
      <c r="AV217" s="10"/>
      <c r="AW217" s="10"/>
    </row>
    <row r="218" spans="2:49" s="6" customFormat="1" x14ac:dyDescent="0.3">
      <c r="E218" s="10"/>
      <c r="F218" s="10"/>
      <c r="G218" s="10"/>
      <c r="J218" s="10"/>
      <c r="K218" s="10"/>
      <c r="L218" s="10"/>
      <c r="O218" s="10"/>
      <c r="P218" s="10"/>
      <c r="Q218" s="10"/>
      <c r="S218" s="6" t="s">
        <v>208</v>
      </c>
      <c r="T218" s="6">
        <v>113</v>
      </c>
      <c r="U218" s="10"/>
      <c r="V218" s="10"/>
      <c r="W218" s="10"/>
      <c r="AA218" s="10"/>
      <c r="AB218" s="10"/>
      <c r="AE218" s="10"/>
      <c r="AF218" s="10"/>
      <c r="AG218" s="10"/>
      <c r="AK218" s="10"/>
      <c r="AL218" s="10"/>
      <c r="AM218" s="10"/>
      <c r="AO218" s="6">
        <f t="shared" si="81"/>
        <v>16100</v>
      </c>
      <c r="AP218" s="10"/>
      <c r="AQ218" s="10"/>
      <c r="AR218" s="10"/>
      <c r="AU218" s="10"/>
      <c r="AV218" s="10"/>
      <c r="AW218" s="10"/>
    </row>
    <row r="219" spans="2:49" s="6" customFormat="1" x14ac:dyDescent="0.3">
      <c r="E219" s="10"/>
      <c r="F219" s="10"/>
      <c r="G219" s="10"/>
      <c r="J219" s="10"/>
      <c r="K219" s="10"/>
      <c r="L219" s="10"/>
      <c r="O219" s="10"/>
      <c r="P219" s="10"/>
      <c r="Q219" s="10"/>
      <c r="S219" s="6" t="s">
        <v>209</v>
      </c>
      <c r="T219" s="6">
        <v>342</v>
      </c>
      <c r="U219" s="10"/>
      <c r="V219" s="10"/>
      <c r="W219" s="10"/>
      <c r="AA219" s="10"/>
      <c r="AB219" s="10"/>
      <c r="AE219" s="10"/>
      <c r="AF219" s="10"/>
      <c r="AG219" s="10"/>
      <c r="AK219" s="10"/>
      <c r="AL219" s="10"/>
      <c r="AM219" s="10"/>
      <c r="AO219" s="6">
        <f t="shared" si="81"/>
        <v>16100</v>
      </c>
      <c r="AP219" s="10"/>
      <c r="AQ219" s="10"/>
      <c r="AR219" s="10"/>
      <c r="AU219" s="10"/>
      <c r="AV219" s="10"/>
      <c r="AW219" s="10"/>
    </row>
    <row r="220" spans="2:49" s="6" customFormat="1" x14ac:dyDescent="0.3">
      <c r="E220" s="10"/>
      <c r="F220" s="10"/>
      <c r="G220" s="10"/>
      <c r="J220" s="10"/>
      <c r="K220" s="10"/>
      <c r="L220" s="10"/>
      <c r="O220" s="10"/>
      <c r="P220" s="10"/>
      <c r="Q220" s="10"/>
      <c r="S220" s="6" t="s">
        <v>210</v>
      </c>
      <c r="T220" s="6">
        <v>575</v>
      </c>
      <c r="U220" s="10"/>
      <c r="V220" s="10"/>
      <c r="W220" s="10"/>
      <c r="AA220" s="10"/>
      <c r="AB220" s="10"/>
      <c r="AE220" s="10"/>
      <c r="AF220" s="10"/>
      <c r="AG220" s="10"/>
      <c r="AK220" s="10"/>
      <c r="AL220" s="10"/>
      <c r="AM220" s="10"/>
      <c r="AP220" s="10"/>
      <c r="AQ220" s="10"/>
      <c r="AR220" s="10"/>
      <c r="AU220" s="10"/>
      <c r="AV220" s="10"/>
      <c r="AW220" s="10"/>
    </row>
    <row r="221" spans="2:49" s="6" customFormat="1" x14ac:dyDescent="0.3">
      <c r="E221" s="10"/>
      <c r="F221" s="10"/>
      <c r="G221" s="10"/>
      <c r="J221" s="10"/>
      <c r="K221" s="10"/>
      <c r="L221" s="10"/>
      <c r="O221" s="10"/>
      <c r="P221" s="10"/>
      <c r="Q221" s="10"/>
      <c r="S221" s="6" t="s">
        <v>211</v>
      </c>
      <c r="T221" s="6">
        <v>1300</v>
      </c>
      <c r="U221" s="159">
        <f>100000/70</f>
        <v>1428.5714285714287</v>
      </c>
      <c r="V221" s="10"/>
      <c r="W221" s="10"/>
      <c r="AA221" s="10"/>
      <c r="AB221" s="10"/>
      <c r="AE221" s="10"/>
      <c r="AF221" s="10"/>
      <c r="AG221" s="10"/>
      <c r="AK221" s="10"/>
      <c r="AL221" s="10"/>
      <c r="AM221" s="10"/>
      <c r="AP221" s="10"/>
      <c r="AQ221" s="10"/>
      <c r="AR221" s="10"/>
      <c r="AU221" s="10"/>
      <c r="AV221" s="10"/>
      <c r="AW221" s="10"/>
    </row>
    <row r="222" spans="2:49" s="6" customFormat="1" x14ac:dyDescent="0.3">
      <c r="E222" s="10"/>
      <c r="F222" s="10"/>
      <c r="G222" s="10"/>
      <c r="J222" s="10"/>
      <c r="K222" s="10"/>
      <c r="L222" s="10"/>
      <c r="O222" s="10"/>
      <c r="P222" s="10"/>
      <c r="Q222" s="10"/>
      <c r="U222" s="10"/>
      <c r="V222" s="10"/>
      <c r="W222" s="10"/>
      <c r="AA222" s="10"/>
      <c r="AB222" s="10"/>
      <c r="AE222" s="10"/>
      <c r="AF222" s="10"/>
      <c r="AG222" s="10"/>
      <c r="AK222" s="10"/>
      <c r="AL222" s="10"/>
      <c r="AM222" s="10"/>
      <c r="AP222" s="10"/>
      <c r="AQ222" s="10"/>
      <c r="AR222" s="10"/>
      <c r="AU222" s="10"/>
      <c r="AV222" s="10"/>
      <c r="AW222" s="10"/>
    </row>
    <row r="223" spans="2:49" s="6" customFormat="1" x14ac:dyDescent="0.3">
      <c r="E223" s="10"/>
      <c r="F223" s="10"/>
      <c r="G223" s="10"/>
      <c r="J223" s="10"/>
      <c r="K223" s="10"/>
      <c r="L223" s="10"/>
      <c r="O223" s="10"/>
      <c r="P223" s="10"/>
      <c r="Q223" s="10"/>
      <c r="U223" s="10"/>
      <c r="V223" s="10"/>
      <c r="W223" s="10"/>
      <c r="AA223" s="10"/>
      <c r="AB223" s="10"/>
      <c r="AE223" s="10"/>
      <c r="AF223" s="10"/>
      <c r="AG223" s="10"/>
      <c r="AK223" s="10"/>
      <c r="AL223" s="10"/>
      <c r="AM223" s="10"/>
      <c r="AP223" s="10"/>
      <c r="AQ223" s="10"/>
      <c r="AR223" s="10"/>
      <c r="AU223" s="10"/>
      <c r="AV223" s="10"/>
      <c r="AW223" s="10"/>
    </row>
    <row r="224" spans="2:49" s="6" customFormat="1" x14ac:dyDescent="0.3">
      <c r="E224" s="10"/>
      <c r="F224" s="10"/>
      <c r="G224" s="10"/>
      <c r="J224" s="10"/>
      <c r="K224" s="10"/>
      <c r="L224" s="10"/>
      <c r="O224" s="10"/>
      <c r="P224" s="10"/>
      <c r="Q224" s="10"/>
      <c r="U224" s="10"/>
      <c r="V224" s="10"/>
      <c r="W224" s="10"/>
      <c r="AA224" s="10"/>
      <c r="AB224" s="10"/>
      <c r="AE224" s="10"/>
      <c r="AF224" s="10"/>
      <c r="AG224" s="10"/>
      <c r="AK224" s="10"/>
      <c r="AL224" s="10"/>
      <c r="AM224" s="10"/>
      <c r="AP224" s="10"/>
      <c r="AQ224" s="10"/>
      <c r="AR224" s="10"/>
      <c r="AU224" s="10"/>
      <c r="AV224" s="10"/>
      <c r="AW224" s="10"/>
    </row>
    <row r="225" spans="5:49" s="6" customFormat="1" x14ac:dyDescent="0.3">
      <c r="E225" s="10"/>
      <c r="F225" s="10"/>
      <c r="G225" s="10"/>
      <c r="J225" s="10"/>
      <c r="K225" s="10"/>
      <c r="L225" s="10"/>
      <c r="O225" s="10"/>
      <c r="P225" s="10"/>
      <c r="Q225" s="10"/>
      <c r="U225" s="10"/>
      <c r="V225" s="10"/>
      <c r="W225" s="10"/>
      <c r="AA225" s="10"/>
      <c r="AB225" s="10"/>
      <c r="AE225" s="10"/>
      <c r="AF225" s="10"/>
      <c r="AG225" s="10"/>
      <c r="AK225" s="10"/>
      <c r="AL225" s="10"/>
      <c r="AM225" s="10"/>
      <c r="AP225" s="10"/>
      <c r="AQ225" s="10"/>
      <c r="AR225" s="10"/>
      <c r="AU225" s="10"/>
      <c r="AV225" s="10"/>
      <c r="AW225" s="10"/>
    </row>
    <row r="226" spans="5:49" s="6" customFormat="1" x14ac:dyDescent="0.3">
      <c r="E226" s="10"/>
      <c r="F226" s="10"/>
      <c r="G226" s="10"/>
      <c r="J226" s="10"/>
      <c r="K226" s="10"/>
      <c r="L226" s="10"/>
      <c r="O226" s="10"/>
      <c r="P226" s="10"/>
      <c r="Q226" s="10"/>
      <c r="U226" s="10"/>
      <c r="V226" s="10"/>
      <c r="W226" s="10"/>
      <c r="AA226" s="10"/>
      <c r="AB226" s="10"/>
      <c r="AE226" s="10"/>
      <c r="AF226" s="10"/>
      <c r="AG226" s="10"/>
      <c r="AK226" s="10"/>
      <c r="AL226" s="10"/>
      <c r="AM226" s="10"/>
      <c r="AP226" s="10"/>
      <c r="AQ226" s="10"/>
      <c r="AR226" s="10"/>
      <c r="AU226" s="10"/>
      <c r="AV226" s="10"/>
      <c r="AW226" s="10"/>
    </row>
    <row r="227" spans="5:49" s="6" customFormat="1" x14ac:dyDescent="0.3">
      <c r="E227" s="10"/>
      <c r="F227" s="10"/>
      <c r="G227" s="10"/>
      <c r="J227" s="10"/>
      <c r="K227" s="10"/>
      <c r="L227" s="10"/>
      <c r="O227" s="10"/>
      <c r="P227" s="10"/>
      <c r="Q227" s="10"/>
      <c r="U227" s="10"/>
      <c r="V227" s="10"/>
      <c r="W227" s="10"/>
      <c r="AA227" s="10"/>
      <c r="AB227" s="10"/>
      <c r="AE227" s="10"/>
      <c r="AF227" s="10"/>
      <c r="AG227" s="10"/>
      <c r="AK227" s="10"/>
      <c r="AL227" s="10"/>
      <c r="AM227" s="10"/>
      <c r="AP227" s="10"/>
      <c r="AQ227" s="10"/>
      <c r="AR227" s="10"/>
      <c r="AU227" s="10"/>
      <c r="AV227" s="10"/>
      <c r="AW227" s="10"/>
    </row>
    <row r="228" spans="5:49" s="6" customFormat="1" x14ac:dyDescent="0.3">
      <c r="E228" s="10"/>
      <c r="F228" s="10"/>
      <c r="G228" s="10"/>
      <c r="J228" s="10"/>
      <c r="K228" s="10"/>
      <c r="L228" s="10"/>
      <c r="O228" s="10"/>
      <c r="P228" s="10"/>
      <c r="Q228" s="10"/>
      <c r="U228" s="10"/>
      <c r="V228" s="10"/>
      <c r="W228" s="10"/>
      <c r="AA228" s="10"/>
      <c r="AB228" s="10"/>
      <c r="AE228" s="10"/>
      <c r="AF228" s="10"/>
      <c r="AG228" s="10"/>
      <c r="AK228" s="10"/>
      <c r="AL228" s="10"/>
      <c r="AM228" s="10"/>
      <c r="AP228" s="10"/>
      <c r="AQ228" s="10"/>
      <c r="AR228" s="10"/>
      <c r="AU228" s="10"/>
      <c r="AV228" s="10"/>
      <c r="AW228" s="10"/>
    </row>
    <row r="229" spans="5:49" s="6" customFormat="1" x14ac:dyDescent="0.3">
      <c r="E229" s="10"/>
      <c r="F229" s="10"/>
      <c r="G229" s="10"/>
      <c r="J229" s="10"/>
      <c r="K229" s="10"/>
      <c r="L229" s="10"/>
      <c r="O229" s="10"/>
      <c r="P229" s="10"/>
      <c r="Q229" s="10"/>
      <c r="U229" s="10"/>
      <c r="V229" s="10"/>
      <c r="W229" s="10"/>
      <c r="AA229" s="10"/>
      <c r="AB229" s="10"/>
      <c r="AE229" s="10"/>
      <c r="AF229" s="10"/>
      <c r="AG229" s="10"/>
      <c r="AK229" s="10"/>
      <c r="AL229" s="10"/>
      <c r="AM229" s="10"/>
      <c r="AP229" s="10"/>
      <c r="AQ229" s="10"/>
      <c r="AR229" s="10"/>
      <c r="AU229" s="10"/>
      <c r="AV229" s="10"/>
      <c r="AW229" s="10"/>
    </row>
    <row r="230" spans="5:49" s="6" customFormat="1" x14ac:dyDescent="0.3">
      <c r="E230" s="10"/>
      <c r="F230" s="10"/>
      <c r="G230" s="10"/>
      <c r="J230" s="10"/>
      <c r="K230" s="10"/>
      <c r="L230" s="10"/>
      <c r="O230" s="10"/>
      <c r="P230" s="10"/>
      <c r="Q230" s="10"/>
      <c r="U230" s="10"/>
      <c r="V230" s="10"/>
      <c r="W230" s="10"/>
      <c r="AA230" s="10"/>
      <c r="AB230" s="10"/>
      <c r="AE230" s="10"/>
      <c r="AF230" s="10"/>
      <c r="AG230" s="10"/>
      <c r="AK230" s="10"/>
      <c r="AL230" s="10"/>
      <c r="AM230" s="10"/>
      <c r="AP230" s="10"/>
      <c r="AQ230" s="10"/>
      <c r="AR230" s="10"/>
      <c r="AU230" s="10"/>
      <c r="AV230" s="10"/>
      <c r="AW230" s="10"/>
    </row>
    <row r="231" spans="5:49" s="6" customFormat="1" x14ac:dyDescent="0.3">
      <c r="E231" s="10"/>
      <c r="F231" s="10"/>
      <c r="G231" s="10"/>
      <c r="J231" s="10"/>
      <c r="K231" s="10"/>
      <c r="L231" s="10"/>
      <c r="O231" s="10"/>
      <c r="P231" s="10"/>
      <c r="Q231" s="10"/>
      <c r="U231" s="10"/>
      <c r="V231" s="10"/>
      <c r="W231" s="10"/>
      <c r="AA231" s="10"/>
      <c r="AB231" s="10"/>
      <c r="AE231" s="10"/>
      <c r="AF231" s="10"/>
      <c r="AG231" s="10"/>
      <c r="AK231" s="10"/>
      <c r="AL231" s="10"/>
      <c r="AM231" s="10"/>
      <c r="AP231" s="10"/>
      <c r="AQ231" s="10"/>
      <c r="AR231" s="10"/>
      <c r="AU231" s="10"/>
      <c r="AV231" s="10"/>
      <c r="AW231" s="10"/>
    </row>
    <row r="232" spans="5:49" s="6" customFormat="1" x14ac:dyDescent="0.3">
      <c r="E232" s="10"/>
      <c r="F232" s="10"/>
      <c r="G232" s="10"/>
      <c r="J232" s="10"/>
      <c r="K232" s="10"/>
      <c r="L232" s="10"/>
      <c r="O232" s="10"/>
      <c r="P232" s="10"/>
      <c r="Q232" s="10"/>
      <c r="U232" s="10"/>
      <c r="V232" s="10"/>
      <c r="W232" s="10"/>
      <c r="AA232" s="10"/>
      <c r="AB232" s="10"/>
      <c r="AE232" s="10"/>
      <c r="AF232" s="10"/>
      <c r="AG232" s="10"/>
      <c r="AK232" s="10"/>
      <c r="AL232" s="10"/>
      <c r="AM232" s="10"/>
      <c r="AP232" s="10"/>
      <c r="AQ232" s="10"/>
      <c r="AR232" s="10"/>
      <c r="AU232" s="10"/>
      <c r="AV232" s="10"/>
      <c r="AW232" s="10"/>
    </row>
    <row r="233" spans="5:49" s="6" customFormat="1" x14ac:dyDescent="0.3">
      <c r="E233" s="10"/>
      <c r="F233" s="10"/>
      <c r="G233" s="10"/>
      <c r="J233" s="10"/>
      <c r="K233" s="10"/>
      <c r="L233" s="10"/>
      <c r="O233" s="10"/>
      <c r="P233" s="10"/>
      <c r="Q233" s="10"/>
      <c r="U233" s="10"/>
      <c r="V233" s="10"/>
      <c r="W233" s="10"/>
      <c r="AA233" s="10"/>
      <c r="AB233" s="10"/>
      <c r="AE233" s="10"/>
      <c r="AF233" s="10"/>
      <c r="AG233" s="10"/>
      <c r="AK233" s="10"/>
      <c r="AL233" s="10"/>
      <c r="AM233" s="10"/>
      <c r="AP233" s="10"/>
      <c r="AQ233" s="10"/>
      <c r="AR233" s="10"/>
      <c r="AU233" s="10"/>
      <c r="AV233" s="10"/>
      <c r="AW233" s="10"/>
    </row>
    <row r="234" spans="5:49" s="6" customFormat="1" x14ac:dyDescent="0.3">
      <c r="E234" s="10"/>
      <c r="F234" s="10"/>
      <c r="G234" s="10"/>
      <c r="J234" s="10"/>
      <c r="K234" s="10"/>
      <c r="L234" s="10"/>
      <c r="O234" s="10"/>
      <c r="P234" s="10"/>
      <c r="Q234" s="10"/>
      <c r="U234" s="10"/>
      <c r="V234" s="10"/>
      <c r="W234" s="10"/>
      <c r="AA234" s="10"/>
      <c r="AB234" s="10"/>
      <c r="AE234" s="10"/>
      <c r="AF234" s="10"/>
      <c r="AG234" s="10"/>
      <c r="AK234" s="10"/>
      <c r="AL234" s="10"/>
      <c r="AM234" s="10"/>
      <c r="AP234" s="10"/>
      <c r="AQ234" s="10"/>
      <c r="AR234" s="10"/>
      <c r="AU234" s="10"/>
      <c r="AV234" s="10"/>
      <c r="AW234" s="10"/>
    </row>
    <row r="235" spans="5:49" s="6" customFormat="1" x14ac:dyDescent="0.3">
      <c r="E235" s="10"/>
      <c r="F235" s="10"/>
      <c r="G235" s="10"/>
      <c r="J235" s="10"/>
      <c r="K235" s="10"/>
      <c r="L235" s="10"/>
      <c r="O235" s="10"/>
      <c r="P235" s="10"/>
      <c r="Q235" s="10"/>
      <c r="U235" s="10"/>
      <c r="V235" s="10"/>
      <c r="W235" s="10"/>
      <c r="AA235" s="10"/>
      <c r="AB235" s="10"/>
      <c r="AE235" s="10"/>
      <c r="AF235" s="10"/>
      <c r="AG235" s="10"/>
      <c r="AK235" s="10"/>
      <c r="AL235" s="10"/>
      <c r="AM235" s="10"/>
      <c r="AP235" s="10"/>
      <c r="AQ235" s="10"/>
      <c r="AR235" s="10"/>
      <c r="AU235" s="10"/>
      <c r="AV235" s="10"/>
      <c r="AW235" s="10"/>
    </row>
    <row r="236" spans="5:49" s="6" customFormat="1" x14ac:dyDescent="0.3">
      <c r="E236" s="10"/>
      <c r="F236" s="10"/>
      <c r="G236" s="10"/>
      <c r="J236" s="10"/>
      <c r="K236" s="10"/>
      <c r="L236" s="10"/>
      <c r="O236" s="10"/>
      <c r="P236" s="10"/>
      <c r="Q236" s="10"/>
      <c r="U236" s="10"/>
      <c r="V236" s="10"/>
      <c r="W236" s="10"/>
      <c r="AA236" s="10"/>
      <c r="AB236" s="10"/>
      <c r="AE236" s="10"/>
      <c r="AF236" s="10"/>
      <c r="AG236" s="10"/>
      <c r="AK236" s="10"/>
      <c r="AL236" s="10"/>
      <c r="AM236" s="10"/>
      <c r="AP236" s="10"/>
      <c r="AQ236" s="10"/>
      <c r="AR236" s="10"/>
      <c r="AU236" s="10"/>
      <c r="AV236" s="10"/>
      <c r="AW236" s="10"/>
    </row>
    <row r="237" spans="5:49" s="6" customFormat="1" x14ac:dyDescent="0.3">
      <c r="E237" s="10"/>
      <c r="F237" s="10"/>
      <c r="G237" s="10"/>
      <c r="J237" s="10"/>
      <c r="K237" s="10"/>
      <c r="L237" s="10"/>
      <c r="O237" s="10"/>
      <c r="P237" s="10"/>
      <c r="Q237" s="10"/>
      <c r="U237" s="10"/>
      <c r="V237" s="10"/>
      <c r="W237" s="10"/>
      <c r="AA237" s="10"/>
      <c r="AB237" s="10"/>
      <c r="AE237" s="10"/>
      <c r="AF237" s="10"/>
      <c r="AG237" s="10"/>
      <c r="AK237" s="10"/>
      <c r="AL237" s="10"/>
      <c r="AM237" s="10"/>
      <c r="AP237" s="10"/>
      <c r="AQ237" s="10"/>
      <c r="AR237" s="10"/>
      <c r="AU237" s="10"/>
      <c r="AV237" s="10"/>
      <c r="AW237" s="10"/>
    </row>
    <row r="238" spans="5:49" s="6" customFormat="1" x14ac:dyDescent="0.3">
      <c r="E238" s="10"/>
      <c r="F238" s="10"/>
      <c r="G238" s="10"/>
      <c r="J238" s="10"/>
      <c r="K238" s="10"/>
      <c r="L238" s="10"/>
      <c r="O238" s="10"/>
      <c r="P238" s="10"/>
      <c r="Q238" s="10"/>
      <c r="U238" s="10"/>
      <c r="V238" s="10"/>
      <c r="W238" s="10"/>
      <c r="AA238" s="10"/>
      <c r="AB238" s="10"/>
      <c r="AE238" s="10"/>
      <c r="AF238" s="10"/>
      <c r="AG238" s="10"/>
      <c r="AK238" s="10"/>
      <c r="AL238" s="10"/>
      <c r="AM238" s="10"/>
      <c r="AP238" s="10"/>
      <c r="AQ238" s="10"/>
      <c r="AR238" s="10"/>
      <c r="AU238" s="10"/>
      <c r="AV238" s="10"/>
      <c r="AW238" s="10"/>
    </row>
    <row r="239" spans="5:49" s="6" customFormat="1" x14ac:dyDescent="0.3">
      <c r="E239" s="10"/>
      <c r="F239" s="10"/>
      <c r="G239" s="10"/>
      <c r="J239" s="10"/>
      <c r="K239" s="10"/>
      <c r="L239" s="10"/>
      <c r="O239" s="10"/>
      <c r="P239" s="10"/>
      <c r="Q239" s="10"/>
      <c r="U239" s="10"/>
      <c r="V239" s="10"/>
      <c r="W239" s="10"/>
      <c r="AA239" s="10"/>
      <c r="AB239" s="10"/>
      <c r="AE239" s="10"/>
      <c r="AF239" s="10"/>
      <c r="AG239" s="10"/>
      <c r="AK239" s="10"/>
      <c r="AL239" s="10"/>
      <c r="AM239" s="10"/>
      <c r="AP239" s="10"/>
      <c r="AQ239" s="10"/>
      <c r="AR239" s="10"/>
      <c r="AU239" s="10"/>
      <c r="AV239" s="10"/>
      <c r="AW239" s="10"/>
    </row>
    <row r="240" spans="5:49" s="6" customFormat="1" x14ac:dyDescent="0.3">
      <c r="E240" s="10"/>
      <c r="F240" s="10"/>
      <c r="G240" s="10"/>
      <c r="J240" s="10"/>
      <c r="K240" s="10"/>
      <c r="L240" s="10"/>
      <c r="O240" s="10"/>
      <c r="P240" s="10"/>
      <c r="Q240" s="10"/>
      <c r="U240" s="10"/>
      <c r="V240" s="10"/>
      <c r="W240" s="10"/>
      <c r="AA240" s="10"/>
      <c r="AB240" s="10"/>
      <c r="AE240" s="10"/>
      <c r="AF240" s="10"/>
      <c r="AG240" s="10"/>
      <c r="AK240" s="10"/>
      <c r="AL240" s="10"/>
      <c r="AM240" s="10"/>
      <c r="AP240" s="10"/>
      <c r="AQ240" s="10"/>
      <c r="AR240" s="10"/>
      <c r="AU240" s="10"/>
      <c r="AV240" s="10"/>
      <c r="AW240" s="10"/>
    </row>
    <row r="241" spans="5:49" s="6" customFormat="1" x14ac:dyDescent="0.3">
      <c r="E241" s="10"/>
      <c r="F241" s="10"/>
      <c r="G241" s="10"/>
      <c r="J241" s="10"/>
      <c r="K241" s="10"/>
      <c r="L241" s="10"/>
      <c r="O241" s="10"/>
      <c r="P241" s="10"/>
      <c r="Q241" s="10"/>
      <c r="U241" s="10"/>
      <c r="V241" s="10"/>
      <c r="W241" s="10"/>
      <c r="AA241" s="10"/>
      <c r="AB241" s="10"/>
      <c r="AE241" s="10"/>
      <c r="AF241" s="10"/>
      <c r="AG241" s="10"/>
      <c r="AK241" s="10"/>
      <c r="AL241" s="10"/>
      <c r="AM241" s="10"/>
      <c r="AP241" s="10"/>
      <c r="AQ241" s="10"/>
      <c r="AR241" s="10"/>
      <c r="AU241" s="10"/>
      <c r="AV241" s="10"/>
      <c r="AW241" s="10"/>
    </row>
    <row r="242" spans="5:49" s="6" customFormat="1" x14ac:dyDescent="0.3">
      <c r="E242" s="10"/>
      <c r="F242" s="10"/>
      <c r="G242" s="10"/>
      <c r="J242" s="10"/>
      <c r="K242" s="10"/>
      <c r="L242" s="10"/>
      <c r="O242" s="10"/>
      <c r="P242" s="10"/>
      <c r="Q242" s="10"/>
      <c r="U242" s="10"/>
      <c r="V242" s="10"/>
      <c r="W242" s="10"/>
      <c r="AA242" s="10"/>
      <c r="AB242" s="10"/>
      <c r="AE242" s="10"/>
      <c r="AF242" s="10"/>
      <c r="AG242" s="10"/>
      <c r="AK242" s="10"/>
      <c r="AL242" s="10"/>
      <c r="AM242" s="10"/>
      <c r="AP242" s="10"/>
      <c r="AQ242" s="10"/>
      <c r="AR242" s="10"/>
      <c r="AU242" s="10"/>
      <c r="AV242" s="10"/>
      <c r="AW242" s="10"/>
    </row>
    <row r="243" spans="5:49" s="6" customFormat="1" x14ac:dyDescent="0.3">
      <c r="E243" s="10"/>
      <c r="F243" s="10"/>
      <c r="G243" s="10"/>
      <c r="J243" s="10"/>
      <c r="K243" s="10"/>
      <c r="L243" s="10"/>
      <c r="O243" s="10"/>
      <c r="P243" s="10"/>
      <c r="Q243" s="10"/>
      <c r="U243" s="10"/>
      <c r="V243" s="10"/>
      <c r="W243" s="10"/>
      <c r="AA243" s="10"/>
      <c r="AB243" s="10"/>
      <c r="AE243" s="10"/>
      <c r="AF243" s="10"/>
      <c r="AG243" s="10"/>
      <c r="AK243" s="10"/>
      <c r="AL243" s="10"/>
      <c r="AM243" s="10"/>
      <c r="AP243" s="10"/>
      <c r="AQ243" s="10"/>
      <c r="AR243" s="10"/>
      <c r="AU243" s="10"/>
      <c r="AV243" s="10"/>
      <c r="AW243" s="10"/>
    </row>
    <row r="244" spans="5:49" s="6" customFormat="1" x14ac:dyDescent="0.3">
      <c r="E244" s="10"/>
      <c r="F244" s="10"/>
      <c r="G244" s="10"/>
      <c r="J244" s="10"/>
      <c r="K244" s="10"/>
      <c r="L244" s="10"/>
      <c r="O244" s="10"/>
      <c r="P244" s="10"/>
      <c r="Q244" s="10"/>
      <c r="U244" s="10"/>
      <c r="V244" s="10"/>
      <c r="W244" s="10"/>
      <c r="AA244" s="10"/>
      <c r="AB244" s="10"/>
      <c r="AE244" s="10"/>
      <c r="AF244" s="10"/>
      <c r="AG244" s="10"/>
      <c r="AK244" s="10"/>
      <c r="AL244" s="10"/>
      <c r="AM244" s="10"/>
      <c r="AP244" s="10"/>
      <c r="AQ244" s="10"/>
      <c r="AR244" s="10"/>
      <c r="AU244" s="10"/>
      <c r="AV244" s="10"/>
      <c r="AW244" s="10"/>
    </row>
    <row r="245" spans="5:49" s="6" customFormat="1" x14ac:dyDescent="0.3">
      <c r="E245" s="10"/>
      <c r="F245" s="10"/>
      <c r="G245" s="10"/>
      <c r="J245" s="10"/>
      <c r="K245" s="10"/>
      <c r="L245" s="10"/>
      <c r="O245" s="10"/>
      <c r="P245" s="10"/>
      <c r="Q245" s="10"/>
      <c r="U245" s="10"/>
      <c r="V245" s="10"/>
      <c r="W245" s="10"/>
      <c r="AA245" s="10"/>
      <c r="AB245" s="10"/>
      <c r="AE245" s="10"/>
      <c r="AF245" s="10"/>
      <c r="AG245" s="10"/>
      <c r="AK245" s="10"/>
      <c r="AL245" s="10"/>
      <c r="AM245" s="10"/>
      <c r="AP245" s="10"/>
      <c r="AQ245" s="10"/>
      <c r="AR245" s="10"/>
      <c r="AU245" s="10"/>
      <c r="AV245" s="10"/>
      <c r="AW245" s="10"/>
    </row>
    <row r="246" spans="5:49" s="6" customFormat="1" x14ac:dyDescent="0.3">
      <c r="E246" s="10"/>
      <c r="F246" s="10"/>
      <c r="G246" s="10"/>
      <c r="J246" s="10"/>
      <c r="K246" s="10"/>
      <c r="L246" s="10"/>
      <c r="O246" s="10"/>
      <c r="P246" s="10"/>
      <c r="Q246" s="10"/>
      <c r="U246" s="10"/>
      <c r="V246" s="10"/>
      <c r="W246" s="10"/>
      <c r="AA246" s="10"/>
      <c r="AB246" s="10"/>
      <c r="AE246" s="10"/>
      <c r="AF246" s="10"/>
      <c r="AG246" s="10"/>
      <c r="AK246" s="10"/>
      <c r="AL246" s="10"/>
      <c r="AM246" s="10"/>
      <c r="AP246" s="10"/>
      <c r="AQ246" s="10"/>
      <c r="AR246" s="10"/>
      <c r="AU246" s="10"/>
      <c r="AV246" s="10"/>
      <c r="AW246" s="10"/>
    </row>
    <row r="247" spans="5:49" s="6" customFormat="1" x14ac:dyDescent="0.3">
      <c r="E247" s="10"/>
      <c r="F247" s="10"/>
      <c r="G247" s="10"/>
      <c r="J247" s="10"/>
      <c r="K247" s="10"/>
      <c r="L247" s="10"/>
      <c r="O247" s="10"/>
      <c r="P247" s="10"/>
      <c r="Q247" s="10"/>
      <c r="U247" s="10"/>
      <c r="V247" s="10"/>
      <c r="W247" s="10"/>
      <c r="AA247" s="10"/>
      <c r="AB247" s="10"/>
      <c r="AE247" s="10"/>
      <c r="AF247" s="10"/>
      <c r="AG247" s="10"/>
      <c r="AK247" s="10"/>
      <c r="AL247" s="10"/>
      <c r="AM247" s="10"/>
      <c r="AP247" s="10"/>
      <c r="AQ247" s="10"/>
      <c r="AR247" s="10"/>
      <c r="AU247" s="10"/>
      <c r="AV247" s="10"/>
      <c r="AW247" s="10"/>
    </row>
    <row r="248" spans="5:49" s="6" customFormat="1" x14ac:dyDescent="0.3">
      <c r="E248" s="10"/>
      <c r="F248" s="10"/>
      <c r="G248" s="10"/>
      <c r="J248" s="10"/>
      <c r="K248" s="10"/>
      <c r="L248" s="10"/>
      <c r="O248" s="10"/>
      <c r="P248" s="10"/>
      <c r="Q248" s="10"/>
      <c r="U248" s="10"/>
      <c r="V248" s="10"/>
      <c r="W248" s="10"/>
      <c r="AA248" s="10"/>
      <c r="AB248" s="10"/>
      <c r="AE248" s="10"/>
      <c r="AF248" s="10"/>
      <c r="AG248" s="10"/>
      <c r="AK248" s="10"/>
      <c r="AL248" s="10"/>
      <c r="AM248" s="10"/>
      <c r="AP248" s="10"/>
      <c r="AQ248" s="10"/>
      <c r="AR248" s="10"/>
      <c r="AU248" s="10"/>
      <c r="AV248" s="10"/>
      <c r="AW248" s="10"/>
    </row>
    <row r="249" spans="5:49" s="6" customFormat="1" x14ac:dyDescent="0.3">
      <c r="E249" s="10"/>
      <c r="F249" s="10"/>
      <c r="G249" s="10"/>
      <c r="J249" s="10"/>
      <c r="K249" s="10"/>
      <c r="L249" s="10"/>
      <c r="O249" s="10"/>
      <c r="P249" s="10"/>
      <c r="Q249" s="10"/>
      <c r="U249" s="10"/>
      <c r="V249" s="10"/>
      <c r="W249" s="10"/>
      <c r="AA249" s="10"/>
      <c r="AB249" s="10"/>
      <c r="AE249" s="10"/>
      <c r="AF249" s="10"/>
      <c r="AG249" s="10"/>
      <c r="AK249" s="10"/>
      <c r="AL249" s="10"/>
      <c r="AM249" s="10"/>
      <c r="AP249" s="10"/>
      <c r="AQ249" s="10"/>
      <c r="AR249" s="10"/>
      <c r="AU249" s="10"/>
      <c r="AV249" s="10"/>
      <c r="AW249" s="10"/>
    </row>
    <row r="250" spans="5:49" s="6" customFormat="1" x14ac:dyDescent="0.3">
      <c r="E250" s="10"/>
      <c r="F250" s="10"/>
      <c r="G250" s="10"/>
      <c r="J250" s="10"/>
      <c r="K250" s="10"/>
      <c r="L250" s="10"/>
      <c r="O250" s="10"/>
      <c r="P250" s="10"/>
      <c r="Q250" s="10"/>
      <c r="U250" s="10"/>
      <c r="V250" s="10"/>
      <c r="W250" s="10"/>
      <c r="AA250" s="10"/>
      <c r="AB250" s="10"/>
      <c r="AE250" s="10"/>
      <c r="AF250" s="10"/>
      <c r="AG250" s="10"/>
      <c r="AK250" s="10"/>
      <c r="AL250" s="10"/>
      <c r="AM250" s="10"/>
      <c r="AP250" s="10"/>
      <c r="AQ250" s="10"/>
      <c r="AR250" s="10"/>
      <c r="AU250" s="10"/>
      <c r="AV250" s="10"/>
      <c r="AW250" s="10"/>
    </row>
    <row r="251" spans="5:49" s="6" customFormat="1" x14ac:dyDescent="0.3">
      <c r="E251" s="10"/>
      <c r="F251" s="10"/>
      <c r="G251" s="10"/>
      <c r="J251" s="10"/>
      <c r="K251" s="10"/>
      <c r="L251" s="10"/>
      <c r="O251" s="10"/>
      <c r="P251" s="10"/>
      <c r="Q251" s="10"/>
      <c r="U251" s="10"/>
      <c r="V251" s="10"/>
      <c r="W251" s="10"/>
      <c r="AA251" s="10"/>
      <c r="AB251" s="10"/>
      <c r="AE251" s="10"/>
      <c r="AF251" s="10"/>
      <c r="AG251" s="10"/>
      <c r="AK251" s="10"/>
      <c r="AL251" s="10"/>
      <c r="AM251" s="10"/>
      <c r="AP251" s="10"/>
      <c r="AQ251" s="10"/>
      <c r="AR251" s="10"/>
      <c r="AU251" s="10"/>
      <c r="AV251" s="10"/>
      <c r="AW251" s="10"/>
    </row>
    <row r="252" spans="5:49" s="6" customFormat="1" x14ac:dyDescent="0.3">
      <c r="E252" s="10"/>
      <c r="F252" s="10"/>
      <c r="G252" s="10"/>
      <c r="J252" s="10"/>
      <c r="K252" s="10"/>
      <c r="L252" s="10"/>
      <c r="O252" s="10"/>
      <c r="P252" s="10"/>
      <c r="Q252" s="10"/>
      <c r="U252" s="10"/>
      <c r="V252" s="10"/>
      <c r="W252" s="10"/>
      <c r="AA252" s="10"/>
      <c r="AB252" s="10"/>
      <c r="AE252" s="10"/>
      <c r="AF252" s="10"/>
      <c r="AG252" s="10"/>
      <c r="AK252" s="10"/>
      <c r="AL252" s="10"/>
      <c r="AM252" s="10"/>
      <c r="AP252" s="10"/>
      <c r="AQ252" s="10"/>
      <c r="AR252" s="10"/>
      <c r="AU252" s="10"/>
      <c r="AV252" s="10"/>
      <c r="AW252" s="10"/>
    </row>
    <row r="253" spans="5:49" s="6" customFormat="1" x14ac:dyDescent="0.3">
      <c r="E253" s="10"/>
      <c r="F253" s="10"/>
      <c r="G253" s="10"/>
      <c r="J253" s="10"/>
      <c r="K253" s="10"/>
      <c r="L253" s="10"/>
      <c r="O253" s="10"/>
      <c r="P253" s="10"/>
      <c r="Q253" s="10"/>
      <c r="U253" s="10"/>
      <c r="V253" s="10"/>
      <c r="W253" s="10"/>
      <c r="AA253" s="10"/>
      <c r="AB253" s="10"/>
      <c r="AE253" s="10"/>
      <c r="AF253" s="10"/>
      <c r="AG253" s="10"/>
      <c r="AK253" s="10"/>
      <c r="AL253" s="10"/>
      <c r="AM253" s="10"/>
      <c r="AP253" s="10"/>
      <c r="AQ253" s="10"/>
      <c r="AR253" s="10"/>
      <c r="AU253" s="10"/>
      <c r="AV253" s="10"/>
      <c r="AW253" s="10"/>
    </row>
    <row r="254" spans="5:49" s="6" customFormat="1" x14ac:dyDescent="0.3">
      <c r="E254" s="10"/>
      <c r="F254" s="10"/>
      <c r="G254" s="10"/>
      <c r="J254" s="10"/>
      <c r="K254" s="10"/>
      <c r="L254" s="10"/>
      <c r="O254" s="10"/>
      <c r="P254" s="10"/>
      <c r="Q254" s="10"/>
      <c r="U254" s="10"/>
      <c r="V254" s="10"/>
      <c r="W254" s="10"/>
      <c r="AA254" s="10"/>
      <c r="AB254" s="10"/>
      <c r="AE254" s="10"/>
      <c r="AF254" s="10"/>
      <c r="AG254" s="10"/>
      <c r="AK254" s="10"/>
      <c r="AL254" s="10"/>
      <c r="AM254" s="10"/>
      <c r="AP254" s="10"/>
      <c r="AQ254" s="10"/>
      <c r="AR254" s="10"/>
      <c r="AU254" s="10"/>
      <c r="AV254" s="10"/>
      <c r="AW254" s="10"/>
    </row>
    <row r="255" spans="5:49" s="6" customFormat="1" x14ac:dyDescent="0.3">
      <c r="E255" s="10"/>
      <c r="F255" s="10"/>
      <c r="G255" s="10"/>
      <c r="J255" s="10"/>
      <c r="K255" s="10"/>
      <c r="L255" s="10"/>
      <c r="O255" s="10"/>
      <c r="P255" s="10"/>
      <c r="Q255" s="10"/>
      <c r="U255" s="10"/>
      <c r="V255" s="10"/>
      <c r="W255" s="10"/>
      <c r="AA255" s="10"/>
      <c r="AB255" s="10"/>
      <c r="AE255" s="10"/>
      <c r="AF255" s="10"/>
      <c r="AG255" s="10"/>
      <c r="AK255" s="10"/>
      <c r="AL255" s="10"/>
      <c r="AM255" s="10"/>
      <c r="AP255" s="10"/>
      <c r="AQ255" s="10"/>
      <c r="AR255" s="10"/>
      <c r="AU255" s="10"/>
      <c r="AV255" s="10"/>
      <c r="AW255" s="10"/>
    </row>
    <row r="256" spans="5:49" s="6" customFormat="1" x14ac:dyDescent="0.3">
      <c r="E256" s="10"/>
      <c r="F256" s="10"/>
      <c r="G256" s="10"/>
      <c r="J256" s="10"/>
      <c r="K256" s="10"/>
      <c r="L256" s="10"/>
      <c r="O256" s="10"/>
      <c r="P256" s="10"/>
      <c r="Q256" s="10"/>
      <c r="U256" s="10"/>
      <c r="V256" s="10"/>
      <c r="W256" s="10"/>
      <c r="AA256" s="10"/>
      <c r="AB256" s="10"/>
      <c r="AE256" s="10"/>
      <c r="AF256" s="10"/>
      <c r="AG256" s="10"/>
      <c r="AK256" s="10"/>
      <c r="AL256" s="10"/>
      <c r="AM256" s="10"/>
      <c r="AP256" s="10"/>
      <c r="AQ256" s="10"/>
      <c r="AR256" s="10"/>
      <c r="AU256" s="10"/>
      <c r="AV256" s="10"/>
      <c r="AW256" s="10"/>
    </row>
    <row r="257" spans="5:49" s="6" customFormat="1" x14ac:dyDescent="0.3">
      <c r="E257" s="10"/>
      <c r="F257" s="10"/>
      <c r="G257" s="10"/>
      <c r="J257" s="10"/>
      <c r="K257" s="10"/>
      <c r="L257" s="10"/>
      <c r="O257" s="10"/>
      <c r="P257" s="10"/>
      <c r="Q257" s="10"/>
      <c r="U257" s="10"/>
      <c r="V257" s="10"/>
      <c r="W257" s="10"/>
      <c r="AA257" s="10"/>
      <c r="AB257" s="10"/>
      <c r="AE257" s="10"/>
      <c r="AF257" s="10"/>
      <c r="AG257" s="10"/>
      <c r="AK257" s="10"/>
      <c r="AL257" s="10"/>
      <c r="AM257" s="10"/>
      <c r="AP257" s="10"/>
      <c r="AQ257" s="10"/>
      <c r="AR257" s="10"/>
      <c r="AU257" s="10"/>
      <c r="AV257" s="10"/>
      <c r="AW257" s="10"/>
    </row>
    <row r="258" spans="5:49" s="6" customFormat="1" x14ac:dyDescent="0.3">
      <c r="E258" s="10"/>
      <c r="F258" s="10"/>
      <c r="G258" s="10"/>
      <c r="J258" s="10"/>
      <c r="K258" s="10"/>
      <c r="L258" s="10"/>
      <c r="O258" s="10"/>
      <c r="P258" s="10"/>
      <c r="Q258" s="10"/>
      <c r="U258" s="10"/>
      <c r="V258" s="10"/>
      <c r="W258" s="10"/>
      <c r="AA258" s="10"/>
      <c r="AB258" s="10"/>
      <c r="AE258" s="10"/>
      <c r="AF258" s="10"/>
      <c r="AG258" s="10"/>
      <c r="AK258" s="10"/>
      <c r="AL258" s="10"/>
      <c r="AM258" s="10"/>
      <c r="AP258" s="10"/>
      <c r="AQ258" s="10"/>
      <c r="AR258" s="10"/>
      <c r="AU258" s="10"/>
      <c r="AV258" s="10"/>
      <c r="AW258" s="10"/>
    </row>
    <row r="259" spans="5:49" s="6" customFormat="1" x14ac:dyDescent="0.3">
      <c r="E259" s="10"/>
      <c r="F259" s="10"/>
      <c r="G259" s="10"/>
      <c r="J259" s="10"/>
      <c r="K259" s="10"/>
      <c r="L259" s="10"/>
      <c r="O259" s="10"/>
      <c r="P259" s="10"/>
      <c r="Q259" s="10"/>
      <c r="U259" s="10"/>
      <c r="V259" s="10"/>
      <c r="W259" s="10"/>
      <c r="AA259" s="10"/>
      <c r="AB259" s="10"/>
      <c r="AE259" s="10"/>
      <c r="AF259" s="10"/>
      <c r="AG259" s="10"/>
      <c r="AK259" s="10"/>
      <c r="AL259" s="10"/>
      <c r="AM259" s="10"/>
      <c r="AP259" s="10"/>
      <c r="AQ259" s="10"/>
      <c r="AR259" s="10"/>
      <c r="AU259" s="10"/>
      <c r="AV259" s="10"/>
      <c r="AW259" s="10"/>
    </row>
    <row r="260" spans="5:49" s="6" customFormat="1" x14ac:dyDescent="0.3">
      <c r="E260" s="10"/>
      <c r="F260" s="10"/>
      <c r="G260" s="10"/>
      <c r="J260" s="10"/>
      <c r="K260" s="10"/>
      <c r="L260" s="10"/>
      <c r="O260" s="10"/>
      <c r="P260" s="10"/>
      <c r="Q260" s="10"/>
      <c r="U260" s="10"/>
      <c r="V260" s="10"/>
      <c r="W260" s="10"/>
      <c r="AA260" s="10"/>
      <c r="AB260" s="10"/>
      <c r="AE260" s="10"/>
      <c r="AF260" s="10"/>
      <c r="AG260" s="10"/>
      <c r="AK260" s="10"/>
      <c r="AL260" s="10"/>
      <c r="AM260" s="10"/>
      <c r="AP260" s="10"/>
      <c r="AQ260" s="10"/>
      <c r="AR260" s="10"/>
      <c r="AU260" s="10"/>
      <c r="AV260" s="10"/>
      <c r="AW260" s="10"/>
    </row>
    <row r="261" spans="5:49" s="6" customFormat="1" x14ac:dyDescent="0.3">
      <c r="E261" s="10"/>
      <c r="F261" s="10"/>
      <c r="G261" s="10"/>
      <c r="J261" s="10"/>
      <c r="K261" s="10"/>
      <c r="L261" s="10"/>
      <c r="O261" s="10"/>
      <c r="P261" s="10"/>
      <c r="Q261" s="10"/>
      <c r="U261" s="10"/>
      <c r="V261" s="10"/>
      <c r="W261" s="10"/>
      <c r="AA261" s="10"/>
      <c r="AB261" s="10"/>
      <c r="AE261" s="10"/>
      <c r="AF261" s="10"/>
      <c r="AG261" s="10"/>
      <c r="AK261" s="10"/>
      <c r="AL261" s="10"/>
      <c r="AM261" s="10"/>
      <c r="AP261" s="10"/>
      <c r="AQ261" s="10"/>
      <c r="AR261" s="10"/>
      <c r="AU261" s="10"/>
      <c r="AV261" s="10"/>
      <c r="AW261" s="10"/>
    </row>
    <row r="262" spans="5:49" s="6" customFormat="1" x14ac:dyDescent="0.3">
      <c r="E262" s="10"/>
      <c r="F262" s="10"/>
      <c r="G262" s="10"/>
      <c r="J262" s="10"/>
      <c r="K262" s="10"/>
      <c r="L262" s="10"/>
      <c r="O262" s="10"/>
      <c r="P262" s="10"/>
      <c r="Q262" s="10"/>
      <c r="U262" s="10"/>
      <c r="V262" s="10"/>
      <c r="W262" s="10"/>
      <c r="AA262" s="10"/>
      <c r="AB262" s="10"/>
      <c r="AE262" s="10"/>
      <c r="AF262" s="10"/>
      <c r="AG262" s="10"/>
      <c r="AK262" s="10"/>
      <c r="AL262" s="10"/>
      <c r="AM262" s="10"/>
      <c r="AP262" s="10"/>
      <c r="AQ262" s="10"/>
      <c r="AR262" s="10"/>
      <c r="AU262" s="10"/>
      <c r="AV262" s="10"/>
      <c r="AW262" s="10"/>
    </row>
    <row r="263" spans="5:49" s="6" customFormat="1" x14ac:dyDescent="0.3">
      <c r="E263" s="10"/>
      <c r="F263" s="10"/>
      <c r="G263" s="10"/>
      <c r="J263" s="10"/>
      <c r="K263" s="10"/>
      <c r="L263" s="10"/>
      <c r="O263" s="10"/>
      <c r="P263" s="10"/>
      <c r="Q263" s="10"/>
      <c r="U263" s="10"/>
      <c r="V263" s="10"/>
      <c r="W263" s="10"/>
      <c r="AA263" s="10"/>
      <c r="AB263" s="10"/>
      <c r="AE263" s="10"/>
      <c r="AF263" s="10"/>
      <c r="AG263" s="10"/>
      <c r="AK263" s="10"/>
      <c r="AL263" s="10"/>
      <c r="AM263" s="10"/>
      <c r="AP263" s="10"/>
      <c r="AQ263" s="10"/>
      <c r="AR263" s="10"/>
      <c r="AU263" s="10"/>
      <c r="AV263" s="10"/>
      <c r="AW263" s="10"/>
    </row>
    <row r="264" spans="5:49" s="6" customFormat="1" x14ac:dyDescent="0.3">
      <c r="E264" s="10"/>
      <c r="F264" s="10"/>
      <c r="G264" s="10"/>
      <c r="J264" s="10"/>
      <c r="K264" s="10"/>
      <c r="L264" s="10"/>
      <c r="O264" s="10"/>
      <c r="P264" s="10"/>
      <c r="Q264" s="10"/>
      <c r="U264" s="10"/>
      <c r="V264" s="10"/>
      <c r="W264" s="10"/>
      <c r="AA264" s="10"/>
      <c r="AB264" s="10"/>
      <c r="AE264" s="10"/>
      <c r="AF264" s="10"/>
      <c r="AG264" s="10"/>
      <c r="AK264" s="10"/>
      <c r="AL264" s="10"/>
      <c r="AM264" s="10"/>
      <c r="AP264" s="10"/>
      <c r="AQ264" s="10"/>
      <c r="AR264" s="10"/>
      <c r="AU264" s="10"/>
      <c r="AV264" s="10"/>
      <c r="AW264" s="10"/>
    </row>
    <row r="265" spans="5:49" s="6" customFormat="1" x14ac:dyDescent="0.3">
      <c r="E265" s="10"/>
      <c r="F265" s="10"/>
      <c r="G265" s="10"/>
      <c r="J265" s="10"/>
      <c r="K265" s="10"/>
      <c r="L265" s="10"/>
      <c r="O265" s="10"/>
      <c r="P265" s="10"/>
      <c r="Q265" s="10"/>
      <c r="U265" s="10"/>
      <c r="V265" s="10"/>
      <c r="W265" s="10"/>
      <c r="AA265" s="10"/>
      <c r="AB265" s="10"/>
      <c r="AE265" s="10"/>
      <c r="AF265" s="10"/>
      <c r="AG265" s="10"/>
      <c r="AK265" s="10"/>
      <c r="AL265" s="10"/>
      <c r="AM265" s="10"/>
      <c r="AP265" s="10"/>
      <c r="AQ265" s="10"/>
      <c r="AR265" s="10"/>
      <c r="AU265" s="10"/>
      <c r="AV265" s="10"/>
      <c r="AW265" s="10"/>
    </row>
    <row r="266" spans="5:49" s="6" customFormat="1" x14ac:dyDescent="0.3">
      <c r="E266" s="10"/>
      <c r="F266" s="10"/>
      <c r="G266" s="10"/>
      <c r="J266" s="10"/>
      <c r="K266" s="10"/>
      <c r="L266" s="10"/>
      <c r="O266" s="10"/>
      <c r="P266" s="10"/>
      <c r="Q266" s="10"/>
      <c r="U266" s="10"/>
      <c r="V266" s="10"/>
      <c r="W266" s="10"/>
      <c r="AA266" s="10"/>
      <c r="AB266" s="10"/>
      <c r="AE266" s="10"/>
      <c r="AF266" s="10"/>
      <c r="AG266" s="10"/>
      <c r="AK266" s="10"/>
      <c r="AL266" s="10"/>
      <c r="AM266" s="10"/>
      <c r="AP266" s="10"/>
      <c r="AQ266" s="10"/>
      <c r="AR266" s="10"/>
      <c r="AU266" s="10"/>
      <c r="AV266" s="10"/>
      <c r="AW266" s="10"/>
    </row>
    <row r="267" spans="5:49" s="6" customFormat="1" x14ac:dyDescent="0.3">
      <c r="E267" s="10"/>
      <c r="F267" s="10"/>
      <c r="G267" s="10"/>
      <c r="J267" s="10"/>
      <c r="K267" s="10"/>
      <c r="L267" s="10"/>
      <c r="O267" s="10"/>
      <c r="P267" s="10"/>
      <c r="Q267" s="10"/>
      <c r="U267" s="10"/>
      <c r="V267" s="10"/>
      <c r="W267" s="10"/>
      <c r="AA267" s="10"/>
      <c r="AB267" s="10"/>
      <c r="AE267" s="10"/>
      <c r="AF267" s="10"/>
      <c r="AG267" s="10"/>
      <c r="AK267" s="10"/>
      <c r="AL267" s="10"/>
      <c r="AM267" s="10"/>
      <c r="AP267" s="10"/>
      <c r="AQ267" s="10"/>
      <c r="AR267" s="10"/>
      <c r="AU267" s="10"/>
      <c r="AV267" s="10"/>
      <c r="AW267" s="10"/>
    </row>
    <row r="268" spans="5:49" s="6" customFormat="1" x14ac:dyDescent="0.3">
      <c r="E268" s="10"/>
      <c r="F268" s="10"/>
      <c r="G268" s="10"/>
      <c r="J268" s="10"/>
      <c r="K268" s="10"/>
      <c r="L268" s="10"/>
      <c r="O268" s="10"/>
      <c r="P268" s="10"/>
      <c r="Q268" s="10"/>
      <c r="U268" s="10"/>
      <c r="V268" s="10"/>
      <c r="W268" s="10"/>
      <c r="AA268" s="10"/>
      <c r="AB268" s="10"/>
      <c r="AE268" s="10"/>
      <c r="AF268" s="10"/>
      <c r="AG268" s="10"/>
      <c r="AK268" s="10"/>
      <c r="AL268" s="10"/>
      <c r="AM268" s="10"/>
      <c r="AP268" s="10"/>
      <c r="AQ268" s="10"/>
      <c r="AR268" s="10"/>
      <c r="AU268" s="10"/>
      <c r="AV268" s="10"/>
      <c r="AW268" s="10"/>
    </row>
    <row r="269" spans="5:49" s="6" customFormat="1" x14ac:dyDescent="0.3">
      <c r="E269" s="10"/>
      <c r="F269" s="10"/>
      <c r="G269" s="10"/>
      <c r="J269" s="10"/>
      <c r="K269" s="10"/>
      <c r="L269" s="10"/>
      <c r="O269" s="10"/>
      <c r="P269" s="10"/>
      <c r="Q269" s="10"/>
      <c r="U269" s="10"/>
      <c r="V269" s="10"/>
      <c r="W269" s="10"/>
      <c r="AA269" s="10"/>
      <c r="AB269" s="10"/>
      <c r="AE269" s="10"/>
      <c r="AF269" s="10"/>
      <c r="AG269" s="10"/>
      <c r="AK269" s="10"/>
      <c r="AL269" s="10"/>
      <c r="AM269" s="10"/>
      <c r="AP269" s="10"/>
      <c r="AQ269" s="10"/>
      <c r="AR269" s="10"/>
      <c r="AU269" s="10"/>
      <c r="AV269" s="10"/>
      <c r="AW269" s="10"/>
    </row>
    <row r="270" spans="5:49" s="6" customFormat="1" x14ac:dyDescent="0.3">
      <c r="E270" s="10"/>
      <c r="F270" s="10"/>
      <c r="G270" s="10"/>
      <c r="J270" s="10"/>
      <c r="K270" s="10"/>
      <c r="L270" s="10"/>
      <c r="O270" s="10"/>
      <c r="P270" s="10"/>
      <c r="Q270" s="10"/>
      <c r="U270" s="10"/>
      <c r="V270" s="10"/>
      <c r="W270" s="10"/>
      <c r="AA270" s="10"/>
      <c r="AB270" s="10"/>
      <c r="AE270" s="10"/>
      <c r="AF270" s="10"/>
      <c r="AG270" s="10"/>
      <c r="AK270" s="10"/>
      <c r="AL270" s="10"/>
      <c r="AM270" s="10"/>
      <c r="AP270" s="10"/>
      <c r="AQ270" s="10"/>
      <c r="AR270" s="10"/>
      <c r="AU270" s="10"/>
      <c r="AV270" s="10"/>
      <c r="AW270" s="10"/>
    </row>
    <row r="271" spans="5:49" s="6" customFormat="1" x14ac:dyDescent="0.3">
      <c r="E271" s="10"/>
      <c r="F271" s="10"/>
      <c r="G271" s="10"/>
      <c r="J271" s="10"/>
      <c r="K271" s="10"/>
      <c r="L271" s="10"/>
      <c r="O271" s="10"/>
      <c r="P271" s="10"/>
      <c r="Q271" s="10"/>
      <c r="U271" s="10"/>
      <c r="V271" s="10"/>
      <c r="W271" s="10"/>
      <c r="AA271" s="10"/>
      <c r="AB271" s="10"/>
      <c r="AE271" s="10"/>
      <c r="AF271" s="10"/>
      <c r="AG271" s="10"/>
      <c r="AK271" s="10"/>
      <c r="AL271" s="10"/>
      <c r="AM271" s="10"/>
      <c r="AP271" s="10"/>
      <c r="AQ271" s="10"/>
      <c r="AR271" s="10"/>
      <c r="AU271" s="10"/>
      <c r="AV271" s="10"/>
      <c r="AW271" s="10"/>
    </row>
    <row r="272" spans="5:49" s="6" customFormat="1" x14ac:dyDescent="0.3">
      <c r="E272" s="10"/>
      <c r="F272" s="10"/>
      <c r="G272" s="10"/>
      <c r="J272" s="10"/>
      <c r="K272" s="10"/>
      <c r="L272" s="10"/>
      <c r="O272" s="10"/>
      <c r="P272" s="10"/>
      <c r="Q272" s="10"/>
      <c r="U272" s="10"/>
      <c r="V272" s="10"/>
      <c r="W272" s="10"/>
      <c r="AA272" s="10"/>
      <c r="AB272" s="10"/>
      <c r="AE272" s="10"/>
      <c r="AF272" s="10"/>
      <c r="AG272" s="10"/>
      <c r="AK272" s="10"/>
      <c r="AL272" s="10"/>
      <c r="AM272" s="10"/>
      <c r="AP272" s="10"/>
      <c r="AQ272" s="10"/>
      <c r="AR272" s="10"/>
      <c r="AU272" s="10"/>
      <c r="AV272" s="10"/>
      <c r="AW272" s="10"/>
    </row>
    <row r="273" spans="5:49" s="6" customFormat="1" x14ac:dyDescent="0.3">
      <c r="E273" s="10"/>
      <c r="F273" s="10"/>
      <c r="G273" s="10"/>
      <c r="J273" s="10"/>
      <c r="K273" s="10"/>
      <c r="L273" s="10"/>
      <c r="O273" s="10"/>
      <c r="P273" s="10"/>
      <c r="Q273" s="10"/>
      <c r="U273" s="10"/>
      <c r="V273" s="10"/>
      <c r="W273" s="10"/>
      <c r="AA273" s="10"/>
      <c r="AB273" s="10"/>
      <c r="AE273" s="10"/>
      <c r="AF273" s="10"/>
      <c r="AG273" s="10"/>
      <c r="AK273" s="10"/>
      <c r="AL273" s="10"/>
      <c r="AM273" s="10"/>
      <c r="AP273" s="10"/>
      <c r="AQ273" s="10"/>
      <c r="AR273" s="10"/>
      <c r="AU273" s="10"/>
      <c r="AV273" s="10"/>
      <c r="AW273" s="10"/>
    </row>
    <row r="274" spans="5:49" s="6" customFormat="1" x14ac:dyDescent="0.3">
      <c r="E274" s="10"/>
      <c r="F274" s="10"/>
      <c r="G274" s="10"/>
      <c r="J274" s="10"/>
      <c r="K274" s="10"/>
      <c r="L274" s="10"/>
      <c r="O274" s="10"/>
      <c r="P274" s="10"/>
      <c r="Q274" s="10"/>
      <c r="U274" s="10"/>
      <c r="V274" s="10"/>
      <c r="W274" s="10"/>
      <c r="AA274" s="10"/>
      <c r="AB274" s="10"/>
      <c r="AE274" s="10"/>
      <c r="AF274" s="10"/>
      <c r="AG274" s="10"/>
      <c r="AK274" s="10"/>
      <c r="AL274" s="10"/>
      <c r="AM274" s="10"/>
      <c r="AP274" s="10"/>
      <c r="AQ274" s="10"/>
      <c r="AR274" s="10"/>
      <c r="AU274" s="10"/>
      <c r="AV274" s="10"/>
      <c r="AW274" s="10"/>
    </row>
    <row r="275" spans="5:49" s="6" customFormat="1" x14ac:dyDescent="0.3">
      <c r="E275" s="10"/>
      <c r="F275" s="10"/>
      <c r="G275" s="10"/>
      <c r="J275" s="10"/>
      <c r="K275" s="10"/>
      <c r="L275" s="10"/>
      <c r="O275" s="10"/>
      <c r="P275" s="10"/>
      <c r="Q275" s="10"/>
      <c r="U275" s="10"/>
      <c r="V275" s="10"/>
      <c r="W275" s="10"/>
      <c r="AA275" s="10"/>
      <c r="AB275" s="10"/>
      <c r="AE275" s="10"/>
      <c r="AF275" s="10"/>
      <c r="AG275" s="10"/>
      <c r="AK275" s="10"/>
      <c r="AL275" s="10"/>
      <c r="AM275" s="10"/>
      <c r="AP275" s="10"/>
      <c r="AQ275" s="10"/>
      <c r="AR275" s="10"/>
      <c r="AU275" s="10"/>
      <c r="AV275" s="10"/>
      <c r="AW275" s="10"/>
    </row>
    <row r="276" spans="5:49" s="6" customFormat="1" x14ac:dyDescent="0.3">
      <c r="E276" s="10"/>
      <c r="F276" s="10"/>
      <c r="G276" s="10"/>
      <c r="J276" s="10"/>
      <c r="K276" s="10"/>
      <c r="L276" s="10"/>
      <c r="O276" s="10"/>
      <c r="P276" s="10"/>
      <c r="Q276" s="10"/>
      <c r="U276" s="10"/>
      <c r="V276" s="10"/>
      <c r="W276" s="10"/>
      <c r="AA276" s="10"/>
      <c r="AB276" s="10"/>
      <c r="AE276" s="10"/>
      <c r="AF276" s="10"/>
      <c r="AG276" s="10"/>
      <c r="AK276" s="10"/>
      <c r="AL276" s="10"/>
      <c r="AM276" s="10"/>
      <c r="AP276" s="10"/>
      <c r="AQ276" s="10"/>
      <c r="AR276" s="10"/>
      <c r="AU276" s="10"/>
      <c r="AV276" s="10"/>
      <c r="AW276" s="10"/>
    </row>
    <row r="277" spans="5:49" s="6" customFormat="1" x14ac:dyDescent="0.3">
      <c r="E277" s="10"/>
      <c r="F277" s="10"/>
      <c r="G277" s="10"/>
      <c r="J277" s="10"/>
      <c r="K277" s="10"/>
      <c r="L277" s="10"/>
      <c r="O277" s="10"/>
      <c r="P277" s="10"/>
      <c r="Q277" s="10"/>
      <c r="U277" s="10"/>
      <c r="V277" s="10"/>
      <c r="W277" s="10"/>
      <c r="AA277" s="10"/>
      <c r="AB277" s="10"/>
      <c r="AE277" s="10"/>
      <c r="AF277" s="10"/>
      <c r="AG277" s="10"/>
      <c r="AK277" s="10"/>
      <c r="AL277" s="10"/>
      <c r="AM277" s="10"/>
      <c r="AP277" s="10"/>
      <c r="AQ277" s="10"/>
      <c r="AR277" s="10"/>
      <c r="AU277" s="10"/>
      <c r="AV277" s="10"/>
      <c r="AW277" s="10"/>
    </row>
    <row r="278" spans="5:49" s="6" customFormat="1" x14ac:dyDescent="0.3">
      <c r="E278" s="10"/>
      <c r="F278" s="10"/>
      <c r="G278" s="10"/>
      <c r="J278" s="10"/>
      <c r="K278" s="10"/>
      <c r="L278" s="10"/>
      <c r="O278" s="10"/>
      <c r="P278" s="10"/>
      <c r="Q278" s="10"/>
      <c r="U278" s="10"/>
      <c r="V278" s="10"/>
      <c r="W278" s="10"/>
      <c r="AA278" s="10"/>
      <c r="AB278" s="10"/>
      <c r="AE278" s="10"/>
      <c r="AF278" s="10"/>
      <c r="AG278" s="10"/>
      <c r="AK278" s="10"/>
      <c r="AL278" s="10"/>
      <c r="AM278" s="10"/>
      <c r="AP278" s="10"/>
      <c r="AQ278" s="10"/>
      <c r="AR278" s="10"/>
      <c r="AU278" s="10"/>
      <c r="AV278" s="10"/>
      <c r="AW278" s="10"/>
    </row>
    <row r="279" spans="5:49" s="6" customFormat="1" x14ac:dyDescent="0.3">
      <c r="E279" s="10"/>
      <c r="F279" s="10"/>
      <c r="G279" s="10"/>
      <c r="J279" s="10"/>
      <c r="K279" s="10"/>
      <c r="L279" s="10"/>
      <c r="O279" s="10"/>
      <c r="P279" s="10"/>
      <c r="Q279" s="10"/>
      <c r="U279" s="10"/>
      <c r="V279" s="10"/>
      <c r="W279" s="10"/>
      <c r="AA279" s="10"/>
      <c r="AB279" s="10"/>
      <c r="AE279" s="10"/>
      <c r="AF279" s="10"/>
      <c r="AG279" s="10"/>
      <c r="AK279" s="10"/>
      <c r="AL279" s="10"/>
      <c r="AM279" s="10"/>
      <c r="AP279" s="10"/>
      <c r="AQ279" s="10"/>
      <c r="AR279" s="10"/>
      <c r="AU279" s="10"/>
      <c r="AV279" s="10"/>
      <c r="AW279" s="10"/>
    </row>
    <row r="280" spans="5:49" s="6" customFormat="1" x14ac:dyDescent="0.3">
      <c r="E280" s="10"/>
      <c r="F280" s="10"/>
      <c r="G280" s="10"/>
      <c r="J280" s="10"/>
      <c r="K280" s="10"/>
      <c r="L280" s="10"/>
      <c r="O280" s="10"/>
      <c r="P280" s="10"/>
      <c r="Q280" s="10"/>
      <c r="U280" s="10"/>
      <c r="V280" s="10"/>
      <c r="W280" s="10"/>
      <c r="AA280" s="10"/>
      <c r="AB280" s="10"/>
      <c r="AE280" s="10"/>
      <c r="AF280" s="10"/>
      <c r="AG280" s="10"/>
      <c r="AK280" s="10"/>
      <c r="AL280" s="10"/>
      <c r="AM280" s="10"/>
      <c r="AP280" s="10"/>
      <c r="AQ280" s="10"/>
      <c r="AR280" s="10"/>
      <c r="AU280" s="10"/>
      <c r="AV280" s="10"/>
      <c r="AW280" s="10"/>
    </row>
    <row r="281" spans="5:49" s="6" customFormat="1" x14ac:dyDescent="0.3">
      <c r="E281" s="10"/>
      <c r="F281" s="10"/>
      <c r="G281" s="10"/>
      <c r="J281" s="10"/>
      <c r="K281" s="10"/>
      <c r="L281" s="10"/>
      <c r="O281" s="10"/>
      <c r="P281" s="10"/>
      <c r="Q281" s="10"/>
      <c r="U281" s="10"/>
      <c r="V281" s="10"/>
      <c r="W281" s="10"/>
      <c r="AA281" s="10"/>
      <c r="AB281" s="10"/>
      <c r="AE281" s="10"/>
      <c r="AF281" s="10"/>
      <c r="AG281" s="10"/>
      <c r="AK281" s="10"/>
      <c r="AL281" s="10"/>
      <c r="AM281" s="10"/>
      <c r="AP281" s="10"/>
      <c r="AQ281" s="10"/>
      <c r="AR281" s="10"/>
      <c r="AU281" s="10"/>
      <c r="AV281" s="10"/>
      <c r="AW281" s="10"/>
    </row>
    <row r="282" spans="5:49" s="6" customFormat="1" x14ac:dyDescent="0.3">
      <c r="E282" s="10"/>
      <c r="F282" s="10"/>
      <c r="G282" s="10"/>
      <c r="J282" s="10"/>
      <c r="K282" s="10"/>
      <c r="L282" s="10"/>
      <c r="O282" s="10"/>
      <c r="P282" s="10"/>
      <c r="Q282" s="10"/>
      <c r="U282" s="10"/>
      <c r="V282" s="10"/>
      <c r="W282" s="10"/>
      <c r="AA282" s="10"/>
      <c r="AB282" s="10"/>
      <c r="AE282" s="10"/>
      <c r="AF282" s="10"/>
      <c r="AG282" s="10"/>
      <c r="AK282" s="10"/>
      <c r="AL282" s="10"/>
      <c r="AM282" s="10"/>
      <c r="AP282" s="10"/>
      <c r="AQ282" s="10"/>
      <c r="AR282" s="10"/>
      <c r="AU282" s="10"/>
      <c r="AV282" s="10"/>
      <c r="AW282" s="10"/>
    </row>
    <row r="283" spans="5:49" s="6" customFormat="1" x14ac:dyDescent="0.3">
      <c r="E283" s="10"/>
      <c r="F283" s="10"/>
      <c r="G283" s="10"/>
      <c r="J283" s="10"/>
      <c r="K283" s="10"/>
      <c r="L283" s="10"/>
      <c r="O283" s="10"/>
      <c r="P283" s="10"/>
      <c r="Q283" s="10"/>
      <c r="U283" s="10"/>
      <c r="V283" s="10"/>
      <c r="W283" s="10"/>
      <c r="AA283" s="10"/>
      <c r="AB283" s="10"/>
      <c r="AE283" s="10"/>
      <c r="AF283" s="10"/>
      <c r="AG283" s="10"/>
      <c r="AK283" s="10"/>
      <c r="AL283" s="10"/>
      <c r="AM283" s="10"/>
      <c r="AP283" s="10"/>
      <c r="AQ283" s="10"/>
      <c r="AR283" s="10"/>
      <c r="AU283" s="10"/>
      <c r="AV283" s="10"/>
      <c r="AW283" s="10"/>
    </row>
    <row r="284" spans="5:49" s="6" customFormat="1" x14ac:dyDescent="0.3">
      <c r="E284" s="10"/>
      <c r="F284" s="10"/>
      <c r="G284" s="10"/>
      <c r="J284" s="10"/>
      <c r="K284" s="10"/>
      <c r="L284" s="10"/>
      <c r="O284" s="10"/>
      <c r="P284" s="10"/>
      <c r="Q284" s="10"/>
      <c r="U284" s="10"/>
      <c r="V284" s="10"/>
      <c r="W284" s="10"/>
      <c r="AA284" s="10"/>
      <c r="AB284" s="10"/>
      <c r="AE284" s="10"/>
      <c r="AF284" s="10"/>
      <c r="AG284" s="10"/>
      <c r="AK284" s="10"/>
      <c r="AL284" s="10"/>
      <c r="AM284" s="10"/>
      <c r="AP284" s="10"/>
      <c r="AQ284" s="10"/>
      <c r="AR284" s="10"/>
      <c r="AU284" s="10"/>
      <c r="AV284" s="10"/>
      <c r="AW284" s="10"/>
    </row>
    <row r="285" spans="5:49" s="6" customFormat="1" x14ac:dyDescent="0.3">
      <c r="E285" s="10"/>
      <c r="F285" s="10"/>
      <c r="G285" s="10"/>
      <c r="J285" s="10"/>
      <c r="K285" s="10"/>
      <c r="L285" s="10"/>
      <c r="O285" s="10"/>
      <c r="P285" s="10"/>
      <c r="Q285" s="10"/>
      <c r="U285" s="10"/>
      <c r="V285" s="10"/>
      <c r="W285" s="10"/>
      <c r="AA285" s="10"/>
      <c r="AB285" s="10"/>
      <c r="AE285" s="10"/>
      <c r="AF285" s="10"/>
      <c r="AG285" s="10"/>
      <c r="AK285" s="10"/>
      <c r="AL285" s="10"/>
      <c r="AM285" s="10"/>
      <c r="AP285" s="10"/>
      <c r="AQ285" s="10"/>
      <c r="AR285" s="10"/>
      <c r="AU285" s="10"/>
      <c r="AV285" s="10"/>
      <c r="AW285" s="10"/>
    </row>
    <row r="286" spans="5:49" s="6" customFormat="1" x14ac:dyDescent="0.3">
      <c r="E286" s="10"/>
      <c r="F286" s="10"/>
      <c r="G286" s="10"/>
      <c r="J286" s="10"/>
      <c r="K286" s="10"/>
      <c r="L286" s="10"/>
      <c r="O286" s="10"/>
      <c r="P286" s="10"/>
      <c r="Q286" s="10"/>
      <c r="U286" s="10"/>
      <c r="V286" s="10"/>
      <c r="W286" s="10"/>
      <c r="AA286" s="10"/>
      <c r="AB286" s="10"/>
      <c r="AE286" s="10"/>
      <c r="AF286" s="10"/>
      <c r="AG286" s="10"/>
      <c r="AK286" s="10"/>
      <c r="AL286" s="10"/>
      <c r="AM286" s="10"/>
      <c r="AP286" s="10"/>
      <c r="AQ286" s="10"/>
      <c r="AR286" s="10"/>
      <c r="AU286" s="10"/>
      <c r="AV286" s="10"/>
      <c r="AW286" s="10"/>
    </row>
    <row r="287" spans="5:49" s="6" customFormat="1" x14ac:dyDescent="0.3">
      <c r="E287" s="10"/>
      <c r="F287" s="10"/>
      <c r="G287" s="10"/>
      <c r="J287" s="10"/>
      <c r="K287" s="10"/>
      <c r="L287" s="10"/>
      <c r="O287" s="10"/>
      <c r="P287" s="10"/>
      <c r="Q287" s="10"/>
      <c r="U287" s="10"/>
      <c r="V287" s="10"/>
      <c r="W287" s="10"/>
      <c r="AA287" s="10"/>
      <c r="AB287" s="10"/>
      <c r="AE287" s="10"/>
      <c r="AF287" s="10"/>
      <c r="AG287" s="10"/>
      <c r="AK287" s="10"/>
      <c r="AL287" s="10"/>
      <c r="AM287" s="10"/>
      <c r="AP287" s="10"/>
      <c r="AQ287" s="10"/>
      <c r="AR287" s="10"/>
      <c r="AU287" s="10"/>
      <c r="AV287" s="10"/>
      <c r="AW287" s="10"/>
    </row>
    <row r="288" spans="5:49" s="6" customFormat="1" x14ac:dyDescent="0.3">
      <c r="E288" s="10"/>
      <c r="F288" s="10"/>
      <c r="G288" s="10"/>
      <c r="J288" s="10"/>
      <c r="K288" s="10"/>
      <c r="L288" s="10"/>
      <c r="O288" s="10"/>
      <c r="P288" s="10"/>
      <c r="Q288" s="10"/>
      <c r="U288" s="10"/>
      <c r="V288" s="10"/>
      <c r="W288" s="10"/>
      <c r="AA288" s="10"/>
      <c r="AB288" s="10"/>
      <c r="AE288" s="10"/>
      <c r="AF288" s="10"/>
      <c r="AG288" s="10"/>
      <c r="AK288" s="10"/>
      <c r="AL288" s="10"/>
      <c r="AM288" s="10"/>
      <c r="AP288" s="10"/>
      <c r="AQ288" s="10"/>
      <c r="AR288" s="10"/>
      <c r="AU288" s="10"/>
      <c r="AV288" s="10"/>
      <c r="AW288" s="10"/>
    </row>
    <row r="289" spans="5:49" s="6" customFormat="1" x14ac:dyDescent="0.3">
      <c r="E289" s="10"/>
      <c r="F289" s="10"/>
      <c r="G289" s="10"/>
      <c r="J289" s="10"/>
      <c r="K289" s="10"/>
      <c r="L289" s="10"/>
      <c r="O289" s="10"/>
      <c r="P289" s="10"/>
      <c r="Q289" s="10"/>
      <c r="U289" s="10"/>
      <c r="V289" s="10"/>
      <c r="W289" s="10"/>
      <c r="AA289" s="10"/>
      <c r="AB289" s="10"/>
      <c r="AE289" s="10"/>
      <c r="AF289" s="10"/>
      <c r="AG289" s="10"/>
      <c r="AK289" s="10"/>
      <c r="AL289" s="10"/>
      <c r="AM289" s="10"/>
      <c r="AP289" s="10"/>
      <c r="AQ289" s="10"/>
      <c r="AR289" s="10"/>
      <c r="AU289" s="10"/>
      <c r="AV289" s="10"/>
      <c r="AW289" s="10"/>
    </row>
    <row r="290" spans="5:49" s="6" customFormat="1" x14ac:dyDescent="0.3">
      <c r="E290" s="10"/>
      <c r="F290" s="10"/>
      <c r="G290" s="10"/>
      <c r="J290" s="10"/>
      <c r="K290" s="10"/>
      <c r="L290" s="10"/>
      <c r="O290" s="10"/>
      <c r="P290" s="10"/>
      <c r="Q290" s="10"/>
      <c r="U290" s="10"/>
      <c r="V290" s="10"/>
      <c r="W290" s="10"/>
      <c r="AA290" s="10"/>
      <c r="AB290" s="10"/>
      <c r="AE290" s="10"/>
      <c r="AF290" s="10"/>
      <c r="AG290" s="10"/>
      <c r="AK290" s="10"/>
      <c r="AL290" s="10"/>
      <c r="AM290" s="10"/>
      <c r="AP290" s="10"/>
      <c r="AQ290" s="10"/>
      <c r="AR290" s="10"/>
      <c r="AU290" s="10"/>
      <c r="AV290" s="10"/>
      <c r="AW290" s="10"/>
    </row>
    <row r="291" spans="5:49" s="6" customFormat="1" x14ac:dyDescent="0.3">
      <c r="E291" s="10"/>
      <c r="F291" s="10"/>
      <c r="G291" s="10"/>
      <c r="J291" s="10"/>
      <c r="K291" s="10"/>
      <c r="L291" s="10"/>
      <c r="O291" s="10"/>
      <c r="P291" s="10"/>
      <c r="Q291" s="10"/>
      <c r="U291" s="10"/>
      <c r="V291" s="10"/>
      <c r="W291" s="10"/>
      <c r="AA291" s="10"/>
      <c r="AB291" s="10"/>
      <c r="AE291" s="10"/>
      <c r="AF291" s="10"/>
      <c r="AG291" s="10"/>
      <c r="AK291" s="10"/>
      <c r="AL291" s="10"/>
      <c r="AM291" s="10"/>
      <c r="AP291" s="10"/>
      <c r="AQ291" s="10"/>
      <c r="AR291" s="10"/>
      <c r="AU291" s="10"/>
      <c r="AV291" s="10"/>
      <c r="AW291" s="10"/>
    </row>
    <row r="292" spans="5:49" s="6" customFormat="1" x14ac:dyDescent="0.3">
      <c r="E292" s="10"/>
      <c r="F292" s="10"/>
      <c r="G292" s="10"/>
      <c r="J292" s="10"/>
      <c r="K292" s="10"/>
      <c r="L292" s="10"/>
      <c r="O292" s="10"/>
      <c r="P292" s="10"/>
      <c r="Q292" s="10"/>
      <c r="U292" s="10"/>
      <c r="V292" s="10"/>
      <c r="W292" s="10"/>
      <c r="AA292" s="10"/>
      <c r="AB292" s="10"/>
      <c r="AE292" s="10"/>
      <c r="AF292" s="10"/>
      <c r="AG292" s="10"/>
      <c r="AK292" s="10"/>
      <c r="AL292" s="10"/>
      <c r="AM292" s="10"/>
      <c r="AP292" s="10"/>
      <c r="AQ292" s="10"/>
      <c r="AR292" s="10"/>
      <c r="AU292" s="10"/>
      <c r="AV292" s="10"/>
      <c r="AW292" s="10"/>
    </row>
    <row r="293" spans="5:49" s="6" customFormat="1" x14ac:dyDescent="0.3">
      <c r="E293" s="10"/>
      <c r="F293" s="10"/>
      <c r="G293" s="10"/>
      <c r="J293" s="10"/>
      <c r="K293" s="10"/>
      <c r="L293" s="10"/>
      <c r="O293" s="10"/>
      <c r="P293" s="10"/>
      <c r="Q293" s="10"/>
      <c r="U293" s="10"/>
      <c r="V293" s="10"/>
      <c r="W293" s="10"/>
      <c r="AA293" s="10"/>
      <c r="AB293" s="10"/>
      <c r="AE293" s="10"/>
      <c r="AF293" s="10"/>
      <c r="AG293" s="10"/>
      <c r="AK293" s="10"/>
      <c r="AL293" s="10"/>
      <c r="AM293" s="10"/>
      <c r="AP293" s="10"/>
      <c r="AQ293" s="10"/>
      <c r="AR293" s="10"/>
      <c r="AU293" s="10"/>
      <c r="AV293" s="10"/>
      <c r="AW293" s="10"/>
    </row>
    <row r="294" spans="5:49" s="6" customFormat="1" x14ac:dyDescent="0.3">
      <c r="E294" s="10"/>
      <c r="F294" s="10"/>
      <c r="G294" s="10"/>
      <c r="J294" s="10"/>
      <c r="K294" s="10"/>
      <c r="L294" s="10"/>
      <c r="O294" s="10"/>
      <c r="P294" s="10"/>
      <c r="Q294" s="10"/>
      <c r="U294" s="10"/>
      <c r="V294" s="10"/>
      <c r="W294" s="10"/>
      <c r="AA294" s="10"/>
      <c r="AB294" s="10"/>
      <c r="AE294" s="10"/>
      <c r="AF294" s="10"/>
      <c r="AG294" s="10"/>
      <c r="AK294" s="10"/>
      <c r="AL294" s="10"/>
      <c r="AM294" s="10"/>
      <c r="AP294" s="10"/>
      <c r="AQ294" s="10"/>
      <c r="AR294" s="10"/>
      <c r="AU294" s="10"/>
      <c r="AV294" s="10"/>
      <c r="AW294" s="10"/>
    </row>
    <row r="295" spans="5:49" s="6" customFormat="1" x14ac:dyDescent="0.3">
      <c r="E295" s="10"/>
      <c r="F295" s="10"/>
      <c r="G295" s="10"/>
      <c r="J295" s="10"/>
      <c r="K295" s="10"/>
      <c r="L295" s="10"/>
      <c r="O295" s="10"/>
      <c r="P295" s="10"/>
      <c r="Q295" s="10"/>
      <c r="U295" s="10"/>
      <c r="V295" s="10"/>
      <c r="W295" s="10"/>
      <c r="AA295" s="10"/>
      <c r="AB295" s="10"/>
      <c r="AE295" s="10"/>
      <c r="AF295" s="10"/>
      <c r="AG295" s="10"/>
      <c r="AK295" s="10"/>
      <c r="AL295" s="10"/>
      <c r="AM295" s="10"/>
      <c r="AP295" s="10"/>
      <c r="AQ295" s="10"/>
      <c r="AR295" s="10"/>
      <c r="AU295" s="10"/>
      <c r="AV295" s="10"/>
      <c r="AW295" s="10"/>
    </row>
    <row r="296" spans="5:49" s="6" customFormat="1" x14ac:dyDescent="0.3">
      <c r="E296" s="10"/>
      <c r="F296" s="10"/>
      <c r="G296" s="10"/>
      <c r="J296" s="10"/>
      <c r="K296" s="10"/>
      <c r="L296" s="10"/>
      <c r="O296" s="10"/>
      <c r="P296" s="10"/>
      <c r="Q296" s="10"/>
      <c r="U296" s="10"/>
      <c r="V296" s="10"/>
      <c r="W296" s="10"/>
      <c r="AA296" s="10"/>
      <c r="AB296" s="10"/>
      <c r="AE296" s="10"/>
      <c r="AF296" s="10"/>
      <c r="AG296" s="10"/>
      <c r="AK296" s="10"/>
      <c r="AL296" s="10"/>
      <c r="AM296" s="10"/>
      <c r="AP296" s="10"/>
      <c r="AQ296" s="10"/>
      <c r="AR296" s="10"/>
      <c r="AU296" s="10"/>
      <c r="AV296" s="10"/>
      <c r="AW296" s="10"/>
    </row>
    <row r="297" spans="5:49" s="6" customFormat="1" x14ac:dyDescent="0.3">
      <c r="E297" s="10"/>
      <c r="F297" s="10"/>
      <c r="G297" s="10"/>
      <c r="J297" s="10"/>
      <c r="K297" s="10"/>
      <c r="L297" s="10"/>
      <c r="O297" s="10"/>
      <c r="P297" s="10"/>
      <c r="Q297" s="10"/>
      <c r="U297" s="10"/>
      <c r="V297" s="10"/>
      <c r="W297" s="10"/>
      <c r="AA297" s="10"/>
      <c r="AB297" s="10"/>
      <c r="AE297" s="10"/>
      <c r="AF297" s="10"/>
      <c r="AG297" s="10"/>
      <c r="AK297" s="10"/>
      <c r="AL297" s="10"/>
      <c r="AM297" s="10"/>
      <c r="AP297" s="10"/>
      <c r="AQ297" s="10"/>
      <c r="AR297" s="10"/>
      <c r="AU297" s="10"/>
      <c r="AV297" s="10"/>
      <c r="AW297" s="10"/>
    </row>
    <row r="298" spans="5:49" s="6" customFormat="1" x14ac:dyDescent="0.3">
      <c r="E298" s="10"/>
      <c r="F298" s="10"/>
      <c r="G298" s="10"/>
      <c r="J298" s="10"/>
      <c r="K298" s="10"/>
      <c r="L298" s="10"/>
      <c r="O298" s="10"/>
      <c r="P298" s="10"/>
      <c r="Q298" s="10"/>
      <c r="U298" s="10"/>
      <c r="V298" s="10"/>
      <c r="W298" s="10"/>
      <c r="AA298" s="10"/>
      <c r="AB298" s="10"/>
      <c r="AE298" s="10"/>
      <c r="AF298" s="10"/>
      <c r="AG298" s="10"/>
      <c r="AK298" s="10"/>
      <c r="AL298" s="10"/>
      <c r="AM298" s="10"/>
      <c r="AP298" s="10"/>
      <c r="AQ298" s="10"/>
      <c r="AR298" s="10"/>
      <c r="AU298" s="10"/>
      <c r="AV298" s="10"/>
      <c r="AW298" s="10"/>
    </row>
    <row r="299" spans="5:49" s="6" customFormat="1" x14ac:dyDescent="0.3">
      <c r="E299" s="10"/>
      <c r="F299" s="10"/>
      <c r="G299" s="10"/>
      <c r="J299" s="10"/>
      <c r="K299" s="10"/>
      <c r="L299" s="10"/>
      <c r="O299" s="10"/>
      <c r="P299" s="10"/>
      <c r="Q299" s="10"/>
      <c r="U299" s="10"/>
      <c r="V299" s="10"/>
      <c r="W299" s="10"/>
      <c r="AA299" s="10"/>
      <c r="AB299" s="10"/>
      <c r="AE299" s="10"/>
      <c r="AF299" s="10"/>
      <c r="AG299" s="10"/>
      <c r="AK299" s="10"/>
      <c r="AL299" s="10"/>
      <c r="AM299" s="10"/>
      <c r="AP299" s="10"/>
      <c r="AQ299" s="10"/>
      <c r="AR299" s="10"/>
      <c r="AU299" s="10"/>
      <c r="AV299" s="10"/>
      <c r="AW299" s="10"/>
    </row>
    <row r="300" spans="5:49" s="6" customFormat="1" x14ac:dyDescent="0.3">
      <c r="E300" s="10"/>
      <c r="F300" s="10"/>
      <c r="G300" s="10"/>
      <c r="J300" s="10"/>
      <c r="K300" s="10"/>
      <c r="L300" s="10"/>
      <c r="O300" s="10"/>
      <c r="P300" s="10"/>
      <c r="Q300" s="10"/>
      <c r="U300" s="10"/>
      <c r="V300" s="10"/>
      <c r="W300" s="10"/>
      <c r="AA300" s="10"/>
      <c r="AB300" s="10"/>
      <c r="AE300" s="10"/>
      <c r="AF300" s="10"/>
      <c r="AG300" s="10"/>
      <c r="AK300" s="10"/>
      <c r="AL300" s="10"/>
      <c r="AM300" s="10"/>
      <c r="AP300" s="10"/>
      <c r="AQ300" s="10"/>
      <c r="AR300" s="10"/>
      <c r="AU300" s="10"/>
      <c r="AV300" s="10"/>
      <c r="AW300" s="10"/>
    </row>
    <row r="301" spans="5:49" s="6" customFormat="1" x14ac:dyDescent="0.3">
      <c r="E301" s="10"/>
      <c r="F301" s="10"/>
      <c r="G301" s="10"/>
      <c r="J301" s="10"/>
      <c r="K301" s="10"/>
      <c r="L301" s="10"/>
      <c r="O301" s="10"/>
      <c r="P301" s="10"/>
      <c r="Q301" s="10"/>
      <c r="U301" s="10"/>
      <c r="V301" s="10"/>
      <c r="W301" s="10"/>
      <c r="AA301" s="10"/>
      <c r="AB301" s="10"/>
      <c r="AE301" s="10"/>
      <c r="AF301" s="10"/>
      <c r="AG301" s="10"/>
      <c r="AK301" s="10"/>
      <c r="AL301" s="10"/>
      <c r="AM301" s="10"/>
      <c r="AP301" s="10"/>
      <c r="AQ301" s="10"/>
      <c r="AR301" s="10"/>
      <c r="AU301" s="10"/>
      <c r="AV301" s="10"/>
      <c r="AW301" s="10"/>
    </row>
    <row r="302" spans="5:49" s="6" customFormat="1" x14ac:dyDescent="0.3">
      <c r="E302" s="10"/>
      <c r="F302" s="10"/>
      <c r="G302" s="10"/>
      <c r="J302" s="10"/>
      <c r="K302" s="10"/>
      <c r="L302" s="10"/>
      <c r="O302" s="10"/>
      <c r="P302" s="10"/>
      <c r="Q302" s="10"/>
      <c r="U302" s="10"/>
      <c r="V302" s="10"/>
      <c r="W302" s="10"/>
      <c r="AA302" s="10"/>
      <c r="AB302" s="10"/>
      <c r="AE302" s="10"/>
      <c r="AF302" s="10"/>
      <c r="AG302" s="10"/>
      <c r="AK302" s="10"/>
      <c r="AL302" s="10"/>
      <c r="AM302" s="10"/>
      <c r="AP302" s="10"/>
      <c r="AQ302" s="10"/>
      <c r="AR302" s="10"/>
      <c r="AU302" s="10"/>
      <c r="AV302" s="10"/>
      <c r="AW302" s="10"/>
    </row>
    <row r="303" spans="5:49" s="6" customFormat="1" x14ac:dyDescent="0.3">
      <c r="E303" s="10"/>
      <c r="F303" s="10"/>
      <c r="G303" s="10"/>
      <c r="J303" s="10"/>
      <c r="K303" s="10"/>
      <c r="L303" s="10"/>
      <c r="O303" s="10"/>
      <c r="P303" s="10"/>
      <c r="Q303" s="10"/>
      <c r="U303" s="10"/>
      <c r="V303" s="10"/>
      <c r="W303" s="10"/>
      <c r="AA303" s="10"/>
      <c r="AB303" s="10"/>
      <c r="AE303" s="10"/>
      <c r="AF303" s="10"/>
      <c r="AG303" s="10"/>
      <c r="AK303" s="10"/>
      <c r="AL303" s="10"/>
      <c r="AM303" s="10"/>
      <c r="AP303" s="10"/>
      <c r="AQ303" s="10"/>
      <c r="AR303" s="10"/>
      <c r="AU303" s="10"/>
      <c r="AV303" s="10"/>
      <c r="AW303" s="10"/>
    </row>
    <row r="304" spans="5:49" s="6" customFormat="1" x14ac:dyDescent="0.3">
      <c r="E304" s="10"/>
      <c r="F304" s="10"/>
      <c r="G304" s="10"/>
      <c r="J304" s="10"/>
      <c r="K304" s="10"/>
      <c r="L304" s="10"/>
      <c r="O304" s="10"/>
      <c r="P304" s="10"/>
      <c r="Q304" s="10"/>
      <c r="U304" s="10"/>
      <c r="V304" s="10"/>
      <c r="W304" s="10"/>
      <c r="AA304" s="10"/>
      <c r="AB304" s="10"/>
      <c r="AE304" s="10"/>
      <c r="AF304" s="10"/>
      <c r="AG304" s="10"/>
      <c r="AK304" s="10"/>
      <c r="AL304" s="10"/>
      <c r="AM304" s="10"/>
      <c r="AP304" s="10"/>
      <c r="AQ304" s="10"/>
      <c r="AR304" s="10"/>
      <c r="AU304" s="10"/>
      <c r="AV304" s="10"/>
      <c r="AW304" s="10"/>
    </row>
    <row r="305" spans="3:50" s="7" customFormat="1" x14ac:dyDescent="0.3">
      <c r="C305" s="6"/>
      <c r="D305" s="6"/>
      <c r="E305" s="10"/>
      <c r="F305" s="10"/>
      <c r="G305" s="10"/>
      <c r="H305" s="6"/>
      <c r="I305" s="6"/>
      <c r="J305" s="10"/>
      <c r="K305" s="10"/>
      <c r="L305" s="10"/>
      <c r="M305" s="6"/>
      <c r="N305" s="6"/>
      <c r="O305" s="10"/>
      <c r="P305" s="10"/>
      <c r="Q305" s="10"/>
      <c r="S305" s="6"/>
      <c r="T305" s="6"/>
      <c r="U305" s="10"/>
      <c r="V305" s="10"/>
      <c r="W305" s="10"/>
      <c r="X305" s="6"/>
      <c r="Y305" s="6"/>
      <c r="Z305" s="6"/>
      <c r="AA305" s="10"/>
      <c r="AB305" s="10"/>
      <c r="AC305" s="6"/>
      <c r="AD305" s="6"/>
      <c r="AE305" s="10"/>
      <c r="AF305" s="10"/>
      <c r="AG305" s="10"/>
      <c r="AI305" s="6"/>
      <c r="AJ305" s="6"/>
      <c r="AK305" s="10"/>
      <c r="AL305" s="10"/>
      <c r="AM305" s="10"/>
      <c r="AN305" s="6"/>
      <c r="AO305" s="6"/>
      <c r="AP305" s="10"/>
      <c r="AQ305" s="10"/>
      <c r="AR305" s="10"/>
      <c r="AS305" s="6"/>
      <c r="AT305" s="6"/>
      <c r="AU305" s="10"/>
      <c r="AV305" s="10"/>
      <c r="AW305" s="10"/>
      <c r="AX305" s="6"/>
    </row>
    <row r="306" spans="3:50" s="7" customFormat="1" x14ac:dyDescent="0.3">
      <c r="C306" s="6"/>
      <c r="D306" s="6"/>
      <c r="E306" s="10"/>
      <c r="F306" s="10"/>
      <c r="G306" s="10"/>
      <c r="H306" s="6"/>
      <c r="I306" s="6"/>
      <c r="J306" s="10"/>
      <c r="K306" s="10"/>
      <c r="L306" s="10"/>
      <c r="M306" s="6"/>
      <c r="N306" s="6"/>
      <c r="O306" s="10"/>
      <c r="P306" s="10"/>
      <c r="Q306" s="10"/>
      <c r="S306" s="6"/>
      <c r="T306" s="6"/>
      <c r="U306" s="10"/>
      <c r="V306" s="10"/>
      <c r="W306" s="10"/>
      <c r="X306" s="6"/>
      <c r="Y306" s="6"/>
      <c r="Z306" s="6"/>
      <c r="AA306" s="10"/>
      <c r="AB306" s="10"/>
      <c r="AC306" s="6"/>
      <c r="AD306" s="6"/>
      <c r="AE306" s="10"/>
      <c r="AF306" s="10"/>
      <c r="AG306" s="10"/>
      <c r="AI306" s="6"/>
      <c r="AJ306" s="6"/>
      <c r="AK306" s="10"/>
      <c r="AL306" s="10"/>
      <c r="AM306" s="10"/>
      <c r="AN306" s="6"/>
      <c r="AO306" s="6"/>
      <c r="AP306" s="10"/>
      <c r="AQ306" s="10"/>
      <c r="AR306" s="10"/>
      <c r="AS306" s="6"/>
      <c r="AT306" s="6"/>
      <c r="AU306" s="10"/>
      <c r="AV306" s="10"/>
      <c r="AW306" s="10"/>
      <c r="AX306" s="6"/>
    </row>
    <row r="307" spans="3:50" s="7" customFormat="1" x14ac:dyDescent="0.3">
      <c r="C307" s="6"/>
      <c r="D307" s="6"/>
      <c r="E307" s="10"/>
      <c r="F307" s="10"/>
      <c r="G307" s="10"/>
      <c r="H307" s="6"/>
      <c r="I307" s="6"/>
      <c r="J307" s="10"/>
      <c r="K307" s="10"/>
      <c r="L307" s="10"/>
      <c r="M307" s="6"/>
      <c r="N307" s="6"/>
      <c r="O307" s="10"/>
      <c r="P307" s="10"/>
      <c r="Q307" s="10"/>
      <c r="S307" s="6"/>
      <c r="T307" s="6"/>
      <c r="U307" s="10"/>
      <c r="V307" s="10"/>
      <c r="W307" s="10"/>
      <c r="X307" s="6"/>
      <c r="Y307" s="6"/>
      <c r="Z307" s="6"/>
      <c r="AA307" s="10"/>
      <c r="AB307" s="10"/>
      <c r="AC307" s="6"/>
      <c r="AD307" s="6"/>
      <c r="AE307" s="10"/>
      <c r="AF307" s="10"/>
      <c r="AG307" s="10"/>
      <c r="AI307" s="6"/>
      <c r="AJ307" s="6"/>
      <c r="AK307" s="10"/>
      <c r="AL307" s="10"/>
      <c r="AM307" s="10"/>
      <c r="AN307" s="6"/>
      <c r="AO307" s="6"/>
      <c r="AP307" s="10"/>
      <c r="AQ307" s="10"/>
      <c r="AR307" s="10"/>
      <c r="AS307" s="6"/>
      <c r="AT307" s="6"/>
      <c r="AU307" s="10"/>
      <c r="AV307" s="10"/>
      <c r="AW307" s="10"/>
      <c r="AX307" s="6"/>
    </row>
    <row r="308" spans="3:50" s="7" customFormat="1" x14ac:dyDescent="0.3">
      <c r="C308" s="6"/>
      <c r="D308" s="6"/>
      <c r="E308" s="10"/>
      <c r="F308" s="10"/>
      <c r="G308" s="10"/>
      <c r="H308" s="6"/>
      <c r="I308" s="6"/>
      <c r="J308" s="10"/>
      <c r="K308" s="10"/>
      <c r="L308" s="10"/>
      <c r="M308" s="6"/>
      <c r="N308" s="6"/>
      <c r="O308" s="10"/>
      <c r="P308" s="10"/>
      <c r="Q308" s="10"/>
      <c r="S308" s="6"/>
      <c r="T308" s="6"/>
      <c r="U308" s="10"/>
      <c r="V308" s="10"/>
      <c r="W308" s="10"/>
      <c r="X308" s="6"/>
      <c r="Y308" s="6"/>
      <c r="Z308" s="6"/>
      <c r="AA308" s="10"/>
      <c r="AB308" s="10"/>
      <c r="AC308" s="6"/>
      <c r="AD308" s="6"/>
      <c r="AE308" s="10"/>
      <c r="AF308" s="10"/>
      <c r="AG308" s="10"/>
      <c r="AI308" s="6"/>
      <c r="AJ308" s="6"/>
      <c r="AK308" s="10"/>
      <c r="AL308" s="10"/>
      <c r="AM308" s="10"/>
      <c r="AN308" s="6"/>
      <c r="AO308" s="6"/>
      <c r="AP308" s="10"/>
      <c r="AQ308" s="10"/>
      <c r="AR308" s="10"/>
      <c r="AS308" s="6"/>
      <c r="AT308" s="6"/>
      <c r="AU308" s="10"/>
      <c r="AV308" s="10"/>
      <c r="AW308" s="10"/>
      <c r="AX308" s="6"/>
    </row>
    <row r="309" spans="3:50" s="7" customFormat="1" x14ac:dyDescent="0.3">
      <c r="C309" s="6"/>
      <c r="D309" s="6"/>
      <c r="E309" s="10"/>
      <c r="F309" s="10"/>
      <c r="G309" s="10"/>
      <c r="H309" s="6"/>
      <c r="I309" s="6"/>
      <c r="J309" s="10"/>
      <c r="K309" s="10"/>
      <c r="L309" s="10"/>
      <c r="M309" s="6"/>
      <c r="N309" s="6"/>
      <c r="O309" s="10"/>
      <c r="P309" s="10"/>
      <c r="Q309" s="10"/>
      <c r="S309" s="6"/>
      <c r="T309" s="6"/>
      <c r="U309" s="10"/>
      <c r="V309" s="10"/>
      <c r="W309" s="10"/>
      <c r="X309" s="6"/>
      <c r="Y309" s="6"/>
      <c r="Z309" s="6"/>
      <c r="AA309" s="10"/>
      <c r="AB309" s="10"/>
      <c r="AC309" s="6"/>
      <c r="AD309" s="6"/>
      <c r="AE309" s="10"/>
      <c r="AF309" s="10"/>
      <c r="AG309" s="10"/>
      <c r="AI309" s="6"/>
      <c r="AJ309" s="6"/>
      <c r="AK309" s="10"/>
      <c r="AL309" s="10"/>
      <c r="AM309" s="10"/>
      <c r="AN309" s="6"/>
      <c r="AO309" s="6"/>
      <c r="AP309" s="10"/>
      <c r="AQ309" s="10"/>
      <c r="AR309" s="10"/>
      <c r="AS309" s="6"/>
      <c r="AT309" s="6"/>
      <c r="AU309" s="10"/>
      <c r="AV309" s="10"/>
      <c r="AW309" s="10"/>
      <c r="AX309" s="6"/>
    </row>
    <row r="310" spans="3:50" s="7" customFormat="1" x14ac:dyDescent="0.3">
      <c r="C310" s="6"/>
      <c r="D310" s="6"/>
      <c r="E310" s="10"/>
      <c r="F310" s="10"/>
      <c r="G310" s="10"/>
      <c r="H310" s="6"/>
      <c r="I310" s="6"/>
      <c r="J310" s="10"/>
      <c r="K310" s="10"/>
      <c r="L310" s="10"/>
      <c r="M310" s="6"/>
      <c r="N310" s="6"/>
      <c r="O310" s="10"/>
      <c r="P310" s="10"/>
      <c r="Q310" s="10"/>
      <c r="S310" s="6"/>
      <c r="T310" s="6"/>
      <c r="U310" s="10"/>
      <c r="V310" s="10"/>
      <c r="W310" s="10"/>
      <c r="X310" s="6"/>
      <c r="Y310" s="6"/>
      <c r="Z310" s="6"/>
      <c r="AA310" s="10"/>
      <c r="AB310" s="10"/>
      <c r="AC310" s="6"/>
      <c r="AD310" s="6"/>
      <c r="AE310" s="10"/>
      <c r="AF310" s="10"/>
      <c r="AG310" s="10"/>
      <c r="AI310" s="6"/>
      <c r="AJ310" s="6"/>
      <c r="AK310" s="10"/>
      <c r="AL310" s="10"/>
      <c r="AM310" s="10"/>
      <c r="AN310" s="6"/>
      <c r="AO310" s="6"/>
      <c r="AP310" s="10"/>
      <c r="AQ310" s="10"/>
      <c r="AR310" s="10"/>
      <c r="AS310" s="6"/>
      <c r="AT310" s="6"/>
      <c r="AU310" s="10"/>
      <c r="AV310" s="10"/>
      <c r="AW310" s="10"/>
      <c r="AX310" s="6"/>
    </row>
    <row r="311" spans="3:50" s="7" customFormat="1" x14ac:dyDescent="0.3">
      <c r="C311" s="6"/>
      <c r="D311" s="6"/>
      <c r="E311" s="10"/>
      <c r="F311" s="10"/>
      <c r="G311" s="10"/>
      <c r="H311" s="6"/>
      <c r="I311" s="6"/>
      <c r="J311" s="10"/>
      <c r="K311" s="10"/>
      <c r="L311" s="10"/>
      <c r="M311" s="6"/>
      <c r="N311" s="6"/>
      <c r="O311" s="10"/>
      <c r="P311" s="10"/>
      <c r="Q311" s="10"/>
      <c r="S311" s="6"/>
      <c r="T311" s="6"/>
      <c r="U311" s="10"/>
      <c r="V311" s="10"/>
      <c r="W311" s="10"/>
      <c r="X311" s="6"/>
      <c r="Y311" s="6"/>
      <c r="Z311" s="6"/>
      <c r="AA311" s="10"/>
      <c r="AB311" s="10"/>
      <c r="AC311" s="6"/>
      <c r="AD311" s="6"/>
      <c r="AE311" s="10"/>
      <c r="AF311" s="10"/>
      <c r="AG311" s="10"/>
      <c r="AI311" s="6"/>
      <c r="AJ311" s="6"/>
      <c r="AK311" s="10"/>
      <c r="AL311" s="10"/>
      <c r="AM311" s="10"/>
      <c r="AN311" s="6"/>
      <c r="AO311" s="6"/>
      <c r="AP311" s="10"/>
      <c r="AQ311" s="10"/>
      <c r="AR311" s="10"/>
      <c r="AS311" s="6"/>
      <c r="AT311" s="6"/>
      <c r="AU311" s="10"/>
      <c r="AV311" s="10"/>
      <c r="AW311" s="10"/>
      <c r="AX311" s="6"/>
    </row>
    <row r="312" spans="3:50" s="7" customFormat="1" x14ac:dyDescent="0.3">
      <c r="C312" s="6"/>
      <c r="D312" s="6"/>
      <c r="E312" s="10"/>
      <c r="F312" s="10"/>
      <c r="G312" s="10"/>
      <c r="H312" s="6"/>
      <c r="I312" s="6"/>
      <c r="J312" s="10"/>
      <c r="K312" s="10"/>
      <c r="L312" s="10"/>
      <c r="M312" s="6"/>
      <c r="N312" s="6"/>
      <c r="O312" s="10"/>
      <c r="P312" s="10"/>
      <c r="Q312" s="10"/>
      <c r="S312" s="6"/>
      <c r="T312" s="6"/>
      <c r="U312" s="10"/>
      <c r="V312" s="10"/>
      <c r="W312" s="10"/>
      <c r="X312" s="6"/>
      <c r="Y312" s="6"/>
      <c r="Z312" s="6"/>
      <c r="AA312" s="10"/>
      <c r="AB312" s="10"/>
      <c r="AC312" s="6"/>
      <c r="AD312" s="6"/>
      <c r="AE312" s="10"/>
      <c r="AF312" s="10"/>
      <c r="AG312" s="10"/>
      <c r="AI312" s="6"/>
      <c r="AJ312" s="6"/>
      <c r="AK312" s="10"/>
      <c r="AL312" s="10"/>
      <c r="AM312" s="10"/>
      <c r="AN312" s="6"/>
      <c r="AO312" s="6"/>
      <c r="AP312" s="10"/>
      <c r="AQ312" s="10"/>
      <c r="AR312" s="10"/>
      <c r="AS312" s="6"/>
      <c r="AT312" s="6"/>
      <c r="AU312" s="10"/>
      <c r="AV312" s="10"/>
      <c r="AW312" s="10"/>
      <c r="AX312" s="6"/>
    </row>
    <row r="313" spans="3:50" s="7" customFormat="1" x14ac:dyDescent="0.3">
      <c r="C313" s="6"/>
      <c r="D313" s="6"/>
      <c r="E313" s="10"/>
      <c r="F313" s="10"/>
      <c r="G313" s="10"/>
      <c r="H313" s="6"/>
      <c r="I313" s="6"/>
      <c r="J313" s="10"/>
      <c r="K313" s="10"/>
      <c r="L313" s="10"/>
      <c r="M313" s="6"/>
      <c r="N313" s="6"/>
      <c r="O313" s="10"/>
      <c r="P313" s="10"/>
      <c r="Q313" s="10"/>
      <c r="S313" s="6"/>
      <c r="T313" s="6"/>
      <c r="U313" s="10"/>
      <c r="V313" s="10"/>
      <c r="W313" s="10"/>
      <c r="X313" s="6"/>
      <c r="Y313" s="6"/>
      <c r="Z313" s="6"/>
      <c r="AA313" s="10"/>
      <c r="AB313" s="10"/>
      <c r="AC313" s="6"/>
      <c r="AD313" s="6"/>
      <c r="AE313" s="10"/>
      <c r="AF313" s="10"/>
      <c r="AG313" s="10"/>
      <c r="AI313" s="6"/>
      <c r="AJ313" s="6"/>
      <c r="AK313" s="10"/>
      <c r="AL313" s="10"/>
      <c r="AM313" s="10"/>
      <c r="AN313" s="6"/>
      <c r="AO313" s="6"/>
      <c r="AP313" s="10"/>
      <c r="AQ313" s="10"/>
      <c r="AR313" s="10"/>
      <c r="AS313" s="6"/>
      <c r="AT313" s="6"/>
      <c r="AU313" s="10"/>
      <c r="AV313" s="10"/>
      <c r="AW313" s="10"/>
      <c r="AX313" s="6"/>
    </row>
    <row r="314" spans="3:50" s="7" customFormat="1" x14ac:dyDescent="0.3">
      <c r="C314" s="6"/>
      <c r="D314" s="6"/>
      <c r="E314" s="10"/>
      <c r="F314" s="10"/>
      <c r="G314" s="10"/>
      <c r="H314" s="6"/>
      <c r="I314" s="6"/>
      <c r="J314" s="10"/>
      <c r="K314" s="10"/>
      <c r="L314" s="10"/>
      <c r="M314" s="6"/>
      <c r="N314" s="6"/>
      <c r="O314" s="10"/>
      <c r="P314" s="10"/>
      <c r="Q314" s="10"/>
      <c r="S314" s="6"/>
      <c r="T314" s="6"/>
      <c r="U314" s="10"/>
      <c r="V314" s="10"/>
      <c r="W314" s="10"/>
      <c r="X314" s="6"/>
      <c r="Y314" s="6"/>
      <c r="Z314" s="6"/>
      <c r="AA314" s="10"/>
      <c r="AB314" s="10"/>
      <c r="AC314" s="6"/>
      <c r="AD314" s="6"/>
      <c r="AE314" s="10"/>
      <c r="AF314" s="10"/>
      <c r="AG314" s="10"/>
      <c r="AI314" s="6"/>
      <c r="AJ314" s="6"/>
      <c r="AK314" s="10"/>
      <c r="AL314" s="10"/>
      <c r="AM314" s="10"/>
      <c r="AN314" s="6"/>
      <c r="AO314" s="6"/>
      <c r="AP314" s="10"/>
      <c r="AQ314" s="10"/>
      <c r="AR314" s="10"/>
      <c r="AS314" s="6"/>
      <c r="AT314" s="6"/>
      <c r="AU314" s="10"/>
      <c r="AV314" s="10"/>
      <c r="AW314" s="10"/>
      <c r="AX314" s="6"/>
    </row>
    <row r="315" spans="3:50" s="7" customFormat="1" x14ac:dyDescent="0.3">
      <c r="C315" s="6"/>
      <c r="D315" s="6"/>
      <c r="E315" s="10"/>
      <c r="F315" s="10"/>
      <c r="G315" s="10"/>
      <c r="H315" s="6"/>
      <c r="I315" s="6"/>
      <c r="J315" s="10"/>
      <c r="K315" s="10"/>
      <c r="L315" s="10"/>
      <c r="M315" s="6"/>
      <c r="N315" s="6"/>
      <c r="O315" s="10"/>
      <c r="P315" s="10"/>
      <c r="Q315" s="10"/>
      <c r="S315" s="6"/>
      <c r="T315" s="6"/>
      <c r="U315" s="10"/>
      <c r="V315" s="10"/>
      <c r="W315" s="10"/>
      <c r="X315" s="6"/>
      <c r="Y315" s="6"/>
      <c r="Z315" s="6"/>
      <c r="AA315" s="10"/>
      <c r="AB315" s="10"/>
      <c r="AC315" s="6"/>
      <c r="AD315" s="6"/>
      <c r="AE315" s="10"/>
      <c r="AF315" s="10"/>
      <c r="AG315" s="10"/>
      <c r="AI315" s="6"/>
      <c r="AJ315" s="6"/>
      <c r="AK315" s="10"/>
      <c r="AL315" s="10"/>
      <c r="AM315" s="10"/>
      <c r="AN315" s="6"/>
      <c r="AO315" s="6"/>
      <c r="AP315" s="10"/>
      <c r="AQ315" s="10"/>
      <c r="AR315" s="10"/>
      <c r="AS315" s="6"/>
      <c r="AT315" s="6"/>
      <c r="AU315" s="10"/>
      <c r="AV315" s="10"/>
      <c r="AW315" s="10"/>
      <c r="AX315" s="6"/>
    </row>
    <row r="316" spans="3:50" s="7" customFormat="1" x14ac:dyDescent="0.3">
      <c r="C316" s="6"/>
      <c r="D316" s="6"/>
      <c r="E316" s="10"/>
      <c r="F316" s="10"/>
      <c r="G316" s="10"/>
      <c r="H316" s="6"/>
      <c r="I316" s="6"/>
      <c r="J316" s="10"/>
      <c r="K316" s="10"/>
      <c r="L316" s="10"/>
      <c r="M316" s="6"/>
      <c r="N316" s="6"/>
      <c r="O316" s="10"/>
      <c r="P316" s="10"/>
      <c r="Q316" s="10"/>
      <c r="S316" s="6"/>
      <c r="T316" s="6"/>
      <c r="U316" s="10"/>
      <c r="V316" s="10"/>
      <c r="W316" s="10"/>
      <c r="X316" s="6"/>
      <c r="Y316" s="6"/>
      <c r="Z316" s="6"/>
      <c r="AA316" s="10"/>
      <c r="AB316" s="10"/>
      <c r="AC316" s="6"/>
      <c r="AD316" s="6"/>
      <c r="AE316" s="10"/>
      <c r="AF316" s="10"/>
      <c r="AG316" s="10"/>
      <c r="AI316" s="6"/>
      <c r="AJ316" s="6"/>
      <c r="AK316" s="10"/>
      <c r="AL316" s="10"/>
      <c r="AM316" s="10"/>
      <c r="AN316" s="6"/>
      <c r="AO316" s="6"/>
      <c r="AP316" s="10"/>
      <c r="AQ316" s="10"/>
      <c r="AR316" s="10"/>
      <c r="AS316" s="6"/>
      <c r="AT316" s="6"/>
      <c r="AU316" s="10"/>
      <c r="AV316" s="10"/>
      <c r="AW316" s="10"/>
      <c r="AX316" s="6"/>
    </row>
    <row r="317" spans="3:50" s="7" customFormat="1" x14ac:dyDescent="0.3">
      <c r="C317" s="6"/>
      <c r="D317" s="6"/>
      <c r="E317" s="10"/>
      <c r="F317" s="10"/>
      <c r="G317" s="10"/>
      <c r="H317" s="6"/>
      <c r="I317" s="6"/>
      <c r="J317" s="10"/>
      <c r="K317" s="10"/>
      <c r="L317" s="10"/>
      <c r="M317" s="6"/>
      <c r="N317" s="6"/>
      <c r="O317" s="10"/>
      <c r="P317" s="10"/>
      <c r="Q317" s="10"/>
      <c r="S317" s="6"/>
      <c r="T317" s="6"/>
      <c r="U317" s="10"/>
      <c r="V317" s="10"/>
      <c r="W317" s="10"/>
      <c r="X317" s="6"/>
      <c r="Y317" s="6"/>
      <c r="Z317" s="6"/>
      <c r="AA317" s="10"/>
      <c r="AB317" s="10"/>
      <c r="AC317" s="6"/>
      <c r="AD317" s="6"/>
      <c r="AE317" s="10"/>
      <c r="AF317" s="10"/>
      <c r="AG317" s="10"/>
      <c r="AI317" s="6"/>
      <c r="AJ317" s="6"/>
      <c r="AK317" s="10"/>
      <c r="AL317" s="10"/>
      <c r="AM317" s="10"/>
      <c r="AN317" s="6"/>
      <c r="AO317" s="6"/>
      <c r="AP317" s="10"/>
      <c r="AQ317" s="10"/>
      <c r="AR317" s="10"/>
      <c r="AS317" s="6"/>
      <c r="AT317" s="6"/>
      <c r="AU317" s="10"/>
      <c r="AV317" s="10"/>
      <c r="AW317" s="10"/>
      <c r="AX317" s="6"/>
    </row>
    <row r="318" spans="3:50" s="7" customFormat="1" x14ac:dyDescent="0.3">
      <c r="C318" s="6"/>
      <c r="D318" s="6"/>
      <c r="E318" s="10"/>
      <c r="F318" s="10"/>
      <c r="G318" s="10"/>
      <c r="H318" s="6"/>
      <c r="I318" s="6"/>
      <c r="J318" s="10"/>
      <c r="K318" s="10"/>
      <c r="L318" s="10"/>
      <c r="M318" s="6"/>
      <c r="N318" s="6"/>
      <c r="O318" s="10"/>
      <c r="P318" s="10"/>
      <c r="Q318" s="10"/>
      <c r="S318" s="6"/>
      <c r="T318" s="6"/>
      <c r="U318" s="10"/>
      <c r="V318" s="10"/>
      <c r="W318" s="10"/>
      <c r="X318" s="6"/>
      <c r="Y318" s="6"/>
      <c r="Z318" s="6"/>
      <c r="AA318" s="10"/>
      <c r="AB318" s="10"/>
      <c r="AC318" s="6"/>
      <c r="AD318" s="6"/>
      <c r="AE318" s="10"/>
      <c r="AF318" s="10"/>
      <c r="AG318" s="10"/>
      <c r="AI318" s="6"/>
      <c r="AJ318" s="6"/>
      <c r="AK318" s="10"/>
      <c r="AL318" s="10"/>
      <c r="AM318" s="10"/>
      <c r="AN318" s="6"/>
      <c r="AO318" s="6"/>
      <c r="AP318" s="10"/>
      <c r="AQ318" s="10"/>
      <c r="AR318" s="10"/>
      <c r="AS318" s="6"/>
      <c r="AT318" s="6"/>
      <c r="AU318" s="10"/>
      <c r="AV318" s="10"/>
      <c r="AW318" s="10"/>
      <c r="AX318" s="6"/>
    </row>
    <row r="319" spans="3:50" s="7" customFormat="1" x14ac:dyDescent="0.3">
      <c r="C319" s="6"/>
      <c r="D319" s="6"/>
      <c r="E319" s="10"/>
      <c r="F319" s="10"/>
      <c r="G319" s="10"/>
      <c r="H319" s="6"/>
      <c r="I319" s="6"/>
      <c r="J319" s="10"/>
      <c r="K319" s="10"/>
      <c r="L319" s="10"/>
      <c r="M319" s="6"/>
      <c r="N319" s="6"/>
      <c r="O319" s="10"/>
      <c r="P319" s="10"/>
      <c r="Q319" s="10"/>
      <c r="S319" s="6"/>
      <c r="T319" s="6"/>
      <c r="U319" s="10"/>
      <c r="V319" s="10"/>
      <c r="W319" s="10"/>
      <c r="X319" s="6"/>
      <c r="Y319" s="6"/>
      <c r="Z319" s="6"/>
      <c r="AA319" s="10"/>
      <c r="AB319" s="10"/>
      <c r="AC319" s="6"/>
      <c r="AD319" s="6"/>
      <c r="AE319" s="10"/>
      <c r="AF319" s="10"/>
      <c r="AG319" s="10"/>
      <c r="AI319" s="6"/>
      <c r="AJ319" s="6"/>
      <c r="AK319" s="10"/>
      <c r="AL319" s="10"/>
      <c r="AM319" s="10"/>
      <c r="AN319" s="6"/>
      <c r="AO319" s="6"/>
      <c r="AP319" s="10"/>
      <c r="AQ319" s="10"/>
      <c r="AR319" s="10"/>
      <c r="AS319" s="6"/>
      <c r="AT319" s="6"/>
      <c r="AU319" s="10"/>
      <c r="AV319" s="10"/>
      <c r="AW319" s="10"/>
      <c r="AX319" s="6"/>
    </row>
    <row r="320" spans="3:50" s="7" customFormat="1" x14ac:dyDescent="0.3">
      <c r="C320" s="6"/>
      <c r="D320" s="6"/>
      <c r="E320" s="10"/>
      <c r="F320" s="10"/>
      <c r="G320" s="10"/>
      <c r="H320" s="6"/>
      <c r="I320" s="6"/>
      <c r="J320" s="10"/>
      <c r="K320" s="10"/>
      <c r="L320" s="10"/>
      <c r="M320" s="6"/>
      <c r="N320" s="6"/>
      <c r="O320" s="10"/>
      <c r="P320" s="10"/>
      <c r="Q320" s="10"/>
      <c r="S320" s="6"/>
      <c r="T320" s="6"/>
      <c r="U320" s="10"/>
      <c r="V320" s="10"/>
      <c r="W320" s="10"/>
      <c r="X320" s="6"/>
      <c r="Y320" s="6"/>
      <c r="Z320" s="6"/>
      <c r="AA320" s="10"/>
      <c r="AB320" s="10"/>
      <c r="AC320" s="6"/>
      <c r="AD320" s="6"/>
      <c r="AE320" s="10"/>
      <c r="AF320" s="10"/>
      <c r="AG320" s="10"/>
      <c r="AI320" s="6"/>
      <c r="AJ320" s="6"/>
      <c r="AK320" s="10"/>
      <c r="AL320" s="10"/>
      <c r="AM320" s="10"/>
      <c r="AN320" s="6"/>
      <c r="AO320" s="6"/>
      <c r="AP320" s="10"/>
      <c r="AQ320" s="10"/>
      <c r="AR320" s="10"/>
      <c r="AS320" s="6"/>
      <c r="AT320" s="6"/>
      <c r="AU320" s="10"/>
      <c r="AV320" s="10"/>
      <c r="AW320" s="10"/>
      <c r="AX320" s="6"/>
    </row>
    <row r="321" spans="3:50" s="7" customFormat="1" x14ac:dyDescent="0.3">
      <c r="C321" s="6"/>
      <c r="D321" s="6"/>
      <c r="E321" s="10"/>
      <c r="F321" s="10"/>
      <c r="G321" s="10"/>
      <c r="H321" s="6"/>
      <c r="I321" s="6"/>
      <c r="J321" s="10"/>
      <c r="K321" s="10"/>
      <c r="L321" s="10"/>
      <c r="M321" s="6"/>
      <c r="N321" s="6"/>
      <c r="O321" s="10"/>
      <c r="P321" s="10"/>
      <c r="Q321" s="10"/>
      <c r="S321" s="6"/>
      <c r="T321" s="6"/>
      <c r="U321" s="10"/>
      <c r="V321" s="10"/>
      <c r="W321" s="10"/>
      <c r="X321" s="6"/>
      <c r="Y321" s="6"/>
      <c r="Z321" s="6"/>
      <c r="AA321" s="10"/>
      <c r="AB321" s="10"/>
      <c r="AC321" s="6"/>
      <c r="AD321" s="6"/>
      <c r="AE321" s="10"/>
      <c r="AF321" s="10"/>
      <c r="AG321" s="10"/>
      <c r="AI321" s="6"/>
      <c r="AJ321" s="6"/>
      <c r="AK321" s="10"/>
      <c r="AL321" s="10"/>
      <c r="AM321" s="10"/>
      <c r="AN321" s="6"/>
      <c r="AO321" s="6"/>
      <c r="AP321" s="10"/>
      <c r="AQ321" s="10"/>
      <c r="AR321" s="10"/>
      <c r="AS321" s="6"/>
      <c r="AT321" s="6"/>
      <c r="AU321" s="10"/>
      <c r="AV321" s="10"/>
      <c r="AW321" s="10"/>
      <c r="AX321" s="6"/>
    </row>
    <row r="322" spans="3:50" s="7" customFormat="1" x14ac:dyDescent="0.3">
      <c r="C322" s="6"/>
      <c r="D322" s="6"/>
      <c r="E322" s="10"/>
      <c r="F322" s="10"/>
      <c r="G322" s="10"/>
      <c r="H322" s="6"/>
      <c r="I322" s="6"/>
      <c r="J322" s="10"/>
      <c r="K322" s="10"/>
      <c r="L322" s="10"/>
      <c r="M322" s="6"/>
      <c r="N322" s="6"/>
      <c r="O322" s="10"/>
      <c r="P322" s="10"/>
      <c r="Q322" s="10"/>
      <c r="S322" s="6"/>
      <c r="T322" s="6"/>
      <c r="U322" s="10"/>
      <c r="V322" s="10"/>
      <c r="W322" s="10"/>
      <c r="X322" s="6"/>
      <c r="Y322" s="6"/>
      <c r="Z322" s="6"/>
      <c r="AA322" s="10"/>
      <c r="AB322" s="10"/>
      <c r="AC322" s="6"/>
      <c r="AD322" s="6"/>
      <c r="AE322" s="10"/>
      <c r="AF322" s="10"/>
      <c r="AG322" s="10"/>
      <c r="AI322" s="6"/>
      <c r="AJ322" s="6"/>
      <c r="AK322" s="10"/>
      <c r="AL322" s="10"/>
      <c r="AM322" s="10"/>
      <c r="AN322" s="6"/>
      <c r="AO322" s="6"/>
      <c r="AP322" s="10"/>
      <c r="AQ322" s="10"/>
      <c r="AR322" s="10"/>
      <c r="AS322" s="6"/>
      <c r="AT322" s="6"/>
      <c r="AU322" s="10"/>
      <c r="AV322" s="10"/>
      <c r="AW322" s="10"/>
      <c r="AX322" s="6"/>
    </row>
    <row r="323" spans="3:50" s="7" customFormat="1" x14ac:dyDescent="0.3">
      <c r="C323" s="6"/>
      <c r="D323" s="6"/>
      <c r="E323" s="10"/>
      <c r="F323" s="10"/>
      <c r="G323" s="10"/>
      <c r="H323" s="6"/>
      <c r="I323" s="6"/>
      <c r="J323" s="10"/>
      <c r="K323" s="10"/>
      <c r="L323" s="10"/>
      <c r="M323" s="6"/>
      <c r="N323" s="6"/>
      <c r="O323" s="10"/>
      <c r="P323" s="10"/>
      <c r="Q323" s="10"/>
      <c r="S323" s="6"/>
      <c r="T323" s="6"/>
      <c r="U323" s="10"/>
      <c r="V323" s="10"/>
      <c r="W323" s="10"/>
      <c r="X323" s="6"/>
      <c r="Y323" s="6"/>
      <c r="Z323" s="6"/>
      <c r="AA323" s="10"/>
      <c r="AB323" s="10"/>
      <c r="AC323" s="6"/>
      <c r="AD323" s="6"/>
      <c r="AE323" s="10"/>
      <c r="AF323" s="10"/>
      <c r="AG323" s="10"/>
      <c r="AI323" s="6"/>
      <c r="AJ323" s="6"/>
      <c r="AK323" s="10"/>
      <c r="AL323" s="10"/>
      <c r="AM323" s="10"/>
      <c r="AN323" s="6"/>
      <c r="AO323" s="6"/>
      <c r="AP323" s="10"/>
      <c r="AQ323" s="10"/>
      <c r="AR323" s="10"/>
      <c r="AS323" s="6"/>
      <c r="AT323" s="6"/>
      <c r="AU323" s="10"/>
      <c r="AV323" s="10"/>
      <c r="AW323" s="10"/>
      <c r="AX323" s="6"/>
    </row>
    <row r="324" spans="3:50" s="7" customFormat="1" x14ac:dyDescent="0.3">
      <c r="C324" s="6"/>
      <c r="D324" s="6"/>
      <c r="E324" s="10"/>
      <c r="F324" s="10"/>
      <c r="G324" s="10"/>
      <c r="H324" s="6"/>
      <c r="I324" s="6"/>
      <c r="J324" s="10"/>
      <c r="K324" s="10"/>
      <c r="L324" s="10"/>
      <c r="M324" s="6"/>
      <c r="N324" s="6"/>
      <c r="O324" s="10"/>
      <c r="P324" s="10"/>
      <c r="Q324" s="10"/>
      <c r="S324" s="6"/>
      <c r="T324" s="6"/>
      <c r="U324" s="10"/>
      <c r="V324" s="10"/>
      <c r="W324" s="10"/>
      <c r="X324" s="6"/>
      <c r="Y324" s="6"/>
      <c r="Z324" s="6"/>
      <c r="AA324" s="10"/>
      <c r="AB324" s="10"/>
      <c r="AC324" s="6"/>
      <c r="AD324" s="6"/>
      <c r="AE324" s="10"/>
      <c r="AF324" s="10"/>
      <c r="AG324" s="10"/>
      <c r="AI324" s="6"/>
      <c r="AJ324" s="6"/>
      <c r="AK324" s="10"/>
      <c r="AL324" s="10"/>
      <c r="AM324" s="10"/>
      <c r="AN324" s="6"/>
      <c r="AO324" s="6"/>
      <c r="AP324" s="10"/>
      <c r="AQ324" s="10"/>
      <c r="AR324" s="10"/>
      <c r="AS324" s="6"/>
      <c r="AT324" s="6"/>
      <c r="AU324" s="10"/>
      <c r="AV324" s="10"/>
      <c r="AW324" s="10"/>
      <c r="AX324" s="6"/>
    </row>
    <row r="325" spans="3:50" s="7" customFormat="1" x14ac:dyDescent="0.3">
      <c r="C325" s="6"/>
      <c r="D325" s="6"/>
      <c r="E325" s="10"/>
      <c r="F325" s="10"/>
      <c r="G325" s="10"/>
      <c r="H325" s="6"/>
      <c r="I325" s="6"/>
      <c r="J325" s="10"/>
      <c r="K325" s="10"/>
      <c r="L325" s="10"/>
      <c r="M325" s="6"/>
      <c r="N325" s="6"/>
      <c r="O325" s="10"/>
      <c r="P325" s="10"/>
      <c r="Q325" s="10"/>
      <c r="S325" s="6"/>
      <c r="T325" s="6"/>
      <c r="U325" s="10"/>
      <c r="V325" s="10"/>
      <c r="W325" s="10"/>
      <c r="X325" s="6"/>
      <c r="Y325" s="6"/>
      <c r="Z325" s="6"/>
      <c r="AA325" s="10"/>
      <c r="AB325" s="10"/>
      <c r="AC325" s="6"/>
      <c r="AD325" s="6"/>
      <c r="AE325" s="10"/>
      <c r="AF325" s="10"/>
      <c r="AG325" s="10"/>
      <c r="AI325" s="6"/>
      <c r="AJ325" s="6"/>
      <c r="AK325" s="10"/>
      <c r="AL325" s="10"/>
      <c r="AM325" s="10"/>
      <c r="AN325" s="6"/>
      <c r="AO325" s="6"/>
      <c r="AP325" s="10"/>
      <c r="AQ325" s="10"/>
      <c r="AR325" s="10"/>
      <c r="AS325" s="6"/>
      <c r="AT325" s="6"/>
      <c r="AU325" s="10"/>
      <c r="AV325" s="10"/>
      <c r="AW325" s="10"/>
      <c r="AX325" s="6"/>
    </row>
    <row r="326" spans="3:50" s="7" customFormat="1" x14ac:dyDescent="0.3">
      <c r="C326" s="6"/>
      <c r="D326" s="6"/>
      <c r="E326" s="10"/>
      <c r="F326" s="10"/>
      <c r="G326" s="10"/>
      <c r="H326" s="6"/>
      <c r="I326" s="6"/>
      <c r="J326" s="10"/>
      <c r="K326" s="10"/>
      <c r="L326" s="10"/>
      <c r="M326" s="6"/>
      <c r="N326" s="6"/>
      <c r="O326" s="10"/>
      <c r="P326" s="10"/>
      <c r="Q326" s="10"/>
      <c r="S326" s="6"/>
      <c r="T326" s="6"/>
      <c r="U326" s="10"/>
      <c r="V326" s="10"/>
      <c r="W326" s="10"/>
      <c r="X326" s="6"/>
      <c r="Y326" s="6"/>
      <c r="Z326" s="6"/>
      <c r="AA326" s="10"/>
      <c r="AB326" s="10"/>
      <c r="AC326" s="6"/>
      <c r="AD326" s="6"/>
      <c r="AE326" s="10"/>
      <c r="AF326" s="10"/>
      <c r="AG326" s="10"/>
      <c r="AI326" s="6"/>
      <c r="AJ326" s="6"/>
      <c r="AK326" s="10"/>
      <c r="AL326" s="10"/>
      <c r="AM326" s="10"/>
      <c r="AN326" s="6"/>
      <c r="AO326" s="6"/>
      <c r="AP326" s="10"/>
      <c r="AQ326" s="10"/>
      <c r="AR326" s="10"/>
      <c r="AS326" s="6"/>
      <c r="AT326" s="6"/>
      <c r="AU326" s="10"/>
      <c r="AV326" s="10"/>
      <c r="AW326" s="10"/>
      <c r="AX326" s="6"/>
    </row>
    <row r="327" spans="3:50" s="7" customFormat="1" x14ac:dyDescent="0.3">
      <c r="C327" s="6"/>
      <c r="D327" s="6"/>
      <c r="E327" s="10"/>
      <c r="F327" s="10"/>
      <c r="G327" s="10"/>
      <c r="H327" s="6"/>
      <c r="I327" s="6"/>
      <c r="J327" s="10"/>
      <c r="K327" s="10"/>
      <c r="L327" s="10"/>
      <c r="M327" s="6"/>
      <c r="N327" s="6"/>
      <c r="O327" s="10"/>
      <c r="P327" s="10"/>
      <c r="Q327" s="10"/>
      <c r="S327" s="6"/>
      <c r="T327" s="6"/>
      <c r="U327" s="10"/>
      <c r="V327" s="10"/>
      <c r="W327" s="10"/>
      <c r="X327" s="6"/>
      <c r="Y327" s="6"/>
      <c r="Z327" s="6"/>
      <c r="AA327" s="10"/>
      <c r="AB327" s="10"/>
      <c r="AC327" s="6"/>
      <c r="AD327" s="6"/>
      <c r="AE327" s="10"/>
      <c r="AF327" s="10"/>
      <c r="AG327" s="10"/>
      <c r="AI327" s="6"/>
      <c r="AJ327" s="6"/>
      <c r="AK327" s="10"/>
      <c r="AL327" s="10"/>
      <c r="AM327" s="10"/>
      <c r="AN327" s="6"/>
      <c r="AO327" s="6"/>
      <c r="AP327" s="10"/>
      <c r="AQ327" s="10"/>
      <c r="AR327" s="10"/>
      <c r="AS327" s="6"/>
      <c r="AT327" s="6"/>
      <c r="AU327" s="10"/>
      <c r="AV327" s="10"/>
      <c r="AW327" s="10"/>
      <c r="AX327" s="6"/>
    </row>
    <row r="328" spans="3:50" s="7" customFormat="1" x14ac:dyDescent="0.3">
      <c r="C328" s="6"/>
      <c r="D328" s="6"/>
      <c r="E328" s="10"/>
      <c r="F328" s="10"/>
      <c r="G328" s="10"/>
      <c r="H328" s="6"/>
      <c r="I328" s="6"/>
      <c r="J328" s="10"/>
      <c r="K328" s="10"/>
      <c r="L328" s="10"/>
      <c r="M328" s="6"/>
      <c r="N328" s="6"/>
      <c r="O328" s="10"/>
      <c r="P328" s="10"/>
      <c r="Q328" s="10"/>
      <c r="S328" s="6"/>
      <c r="T328" s="6"/>
      <c r="U328" s="10"/>
      <c r="V328" s="10"/>
      <c r="W328" s="10"/>
      <c r="X328" s="6"/>
      <c r="Y328" s="6"/>
      <c r="Z328" s="6"/>
      <c r="AA328" s="10"/>
      <c r="AB328" s="10"/>
      <c r="AC328" s="6"/>
      <c r="AD328" s="6"/>
      <c r="AE328" s="10"/>
      <c r="AF328" s="10"/>
      <c r="AG328" s="10"/>
      <c r="AI328" s="6"/>
      <c r="AJ328" s="6"/>
      <c r="AK328" s="10"/>
      <c r="AL328" s="10"/>
      <c r="AM328" s="10"/>
      <c r="AN328" s="6"/>
      <c r="AO328" s="6"/>
      <c r="AP328" s="10"/>
      <c r="AQ328" s="10"/>
      <c r="AR328" s="10"/>
      <c r="AS328" s="6"/>
      <c r="AT328" s="6"/>
      <c r="AU328" s="10"/>
      <c r="AV328" s="10"/>
      <c r="AW328" s="10"/>
      <c r="AX328" s="6"/>
    </row>
    <row r="329" spans="3:50" s="7" customFormat="1" x14ac:dyDescent="0.3">
      <c r="C329" s="6"/>
      <c r="D329" s="6"/>
      <c r="E329" s="10"/>
      <c r="F329" s="10"/>
      <c r="G329" s="10"/>
      <c r="H329" s="6"/>
      <c r="I329" s="6"/>
      <c r="J329" s="10"/>
      <c r="K329" s="10"/>
      <c r="L329" s="10"/>
      <c r="M329" s="6"/>
      <c r="N329" s="6"/>
      <c r="O329" s="10"/>
      <c r="P329" s="10"/>
      <c r="Q329" s="10"/>
      <c r="S329" s="6"/>
      <c r="T329" s="6"/>
      <c r="U329" s="10"/>
      <c r="V329" s="10"/>
      <c r="W329" s="10"/>
      <c r="X329" s="6"/>
      <c r="Y329" s="6"/>
      <c r="Z329" s="6"/>
      <c r="AA329" s="10"/>
      <c r="AB329" s="10"/>
      <c r="AC329" s="6"/>
      <c r="AD329" s="6"/>
      <c r="AE329" s="10"/>
      <c r="AF329" s="10"/>
      <c r="AG329" s="10"/>
      <c r="AI329" s="6"/>
      <c r="AJ329" s="6"/>
      <c r="AK329" s="10"/>
      <c r="AL329" s="10"/>
      <c r="AM329" s="10"/>
      <c r="AN329" s="6"/>
      <c r="AO329" s="6"/>
      <c r="AP329" s="10"/>
      <c r="AQ329" s="10"/>
      <c r="AR329" s="10"/>
      <c r="AS329" s="6"/>
      <c r="AT329" s="6"/>
      <c r="AU329" s="10"/>
      <c r="AV329" s="10"/>
      <c r="AW329" s="10"/>
      <c r="AX329" s="6"/>
    </row>
    <row r="330" spans="3:50" s="7" customFormat="1" x14ac:dyDescent="0.3">
      <c r="C330" s="6"/>
      <c r="D330" s="6"/>
      <c r="E330" s="10"/>
      <c r="F330" s="10"/>
      <c r="G330" s="10"/>
      <c r="H330" s="6"/>
      <c r="I330" s="6"/>
      <c r="J330" s="10"/>
      <c r="K330" s="10"/>
      <c r="L330" s="10"/>
      <c r="M330" s="6"/>
      <c r="N330" s="6"/>
      <c r="O330" s="10"/>
      <c r="P330" s="10"/>
      <c r="Q330" s="10"/>
      <c r="S330" s="6"/>
      <c r="T330" s="6"/>
      <c r="U330" s="10"/>
      <c r="V330" s="10"/>
      <c r="W330" s="10"/>
      <c r="X330" s="6"/>
      <c r="Y330" s="6"/>
      <c r="Z330" s="6"/>
      <c r="AA330" s="10"/>
      <c r="AB330" s="10"/>
      <c r="AC330" s="6"/>
      <c r="AD330" s="6"/>
      <c r="AE330" s="10"/>
      <c r="AF330" s="10"/>
      <c r="AG330" s="10"/>
      <c r="AI330" s="6"/>
      <c r="AJ330" s="6"/>
      <c r="AK330" s="10"/>
      <c r="AL330" s="10"/>
      <c r="AM330" s="10"/>
      <c r="AN330" s="6"/>
      <c r="AO330" s="6"/>
      <c r="AP330" s="10"/>
      <c r="AQ330" s="10"/>
      <c r="AR330" s="10"/>
      <c r="AS330" s="6"/>
      <c r="AT330" s="6"/>
      <c r="AU330" s="10"/>
      <c r="AV330" s="10"/>
      <c r="AW330" s="10"/>
      <c r="AX330" s="6"/>
    </row>
    <row r="331" spans="3:50" s="7" customFormat="1" x14ac:dyDescent="0.3">
      <c r="C331" s="6"/>
      <c r="D331" s="6"/>
      <c r="E331" s="10"/>
      <c r="F331" s="10"/>
      <c r="G331" s="10"/>
      <c r="H331" s="6"/>
      <c r="I331" s="6"/>
      <c r="J331" s="10"/>
      <c r="K331" s="10"/>
      <c r="L331" s="10"/>
      <c r="M331" s="6"/>
      <c r="N331" s="6"/>
      <c r="O331" s="10"/>
      <c r="P331" s="10"/>
      <c r="Q331" s="10"/>
      <c r="S331" s="6"/>
      <c r="T331" s="6"/>
      <c r="U331" s="10"/>
      <c r="V331" s="10"/>
      <c r="W331" s="10"/>
      <c r="X331" s="6"/>
      <c r="Y331" s="6"/>
      <c r="Z331" s="6"/>
      <c r="AA331" s="10"/>
      <c r="AB331" s="10"/>
      <c r="AC331" s="6"/>
      <c r="AD331" s="6"/>
      <c r="AE331" s="10"/>
      <c r="AF331" s="10"/>
      <c r="AG331" s="10"/>
      <c r="AI331" s="6"/>
      <c r="AJ331" s="6"/>
      <c r="AK331" s="10"/>
      <c r="AL331" s="10"/>
      <c r="AM331" s="10"/>
      <c r="AN331" s="6"/>
      <c r="AO331" s="6"/>
      <c r="AP331" s="10"/>
      <c r="AQ331" s="10"/>
      <c r="AR331" s="10"/>
      <c r="AS331" s="6"/>
      <c r="AT331" s="6"/>
      <c r="AU331" s="10"/>
      <c r="AV331" s="10"/>
      <c r="AW331" s="10"/>
      <c r="AX331" s="6"/>
    </row>
    <row r="332" spans="3:50" s="7" customFormat="1" x14ac:dyDescent="0.3">
      <c r="C332" s="6"/>
      <c r="D332" s="6"/>
      <c r="E332" s="10"/>
      <c r="F332" s="10"/>
      <c r="G332" s="10"/>
      <c r="H332" s="6"/>
      <c r="I332" s="6"/>
      <c r="J332" s="10"/>
      <c r="K332" s="10"/>
      <c r="L332" s="10"/>
      <c r="M332" s="6"/>
      <c r="N332" s="6"/>
      <c r="O332" s="10"/>
      <c r="P332" s="10"/>
      <c r="Q332" s="10"/>
      <c r="S332" s="6"/>
      <c r="T332" s="6"/>
      <c r="U332" s="10"/>
      <c r="V332" s="10"/>
      <c r="W332" s="10"/>
      <c r="X332" s="6"/>
      <c r="Y332" s="6"/>
      <c r="Z332" s="6"/>
      <c r="AA332" s="10"/>
      <c r="AB332" s="10"/>
      <c r="AC332" s="6"/>
      <c r="AD332" s="6"/>
      <c r="AE332" s="10"/>
      <c r="AF332" s="10"/>
      <c r="AG332" s="10"/>
      <c r="AI332" s="6"/>
      <c r="AJ332" s="6"/>
      <c r="AK332" s="10"/>
      <c r="AL332" s="10"/>
      <c r="AM332" s="10"/>
      <c r="AN332" s="6"/>
      <c r="AO332" s="6"/>
      <c r="AP332" s="10"/>
      <c r="AQ332" s="10"/>
      <c r="AR332" s="10"/>
      <c r="AS332" s="6"/>
      <c r="AT332" s="6"/>
      <c r="AU332" s="10"/>
      <c r="AV332" s="10"/>
      <c r="AW332" s="10"/>
      <c r="AX332" s="6"/>
    </row>
    <row r="333" spans="3:50" s="7" customFormat="1" x14ac:dyDescent="0.3">
      <c r="C333" s="6"/>
      <c r="D333" s="6"/>
      <c r="E333" s="10"/>
      <c r="F333" s="10"/>
      <c r="G333" s="10"/>
      <c r="H333" s="6"/>
      <c r="I333" s="6"/>
      <c r="J333" s="10"/>
      <c r="K333" s="10"/>
      <c r="L333" s="10"/>
      <c r="M333" s="6"/>
      <c r="N333" s="6"/>
      <c r="O333" s="10"/>
      <c r="P333" s="10"/>
      <c r="Q333" s="10"/>
      <c r="S333" s="6"/>
      <c r="T333" s="6"/>
      <c r="U333" s="10"/>
      <c r="V333" s="10"/>
      <c r="W333" s="10"/>
      <c r="X333" s="6"/>
      <c r="Y333" s="6"/>
      <c r="Z333" s="6"/>
      <c r="AA333" s="10"/>
      <c r="AB333" s="10"/>
      <c r="AC333" s="6"/>
      <c r="AD333" s="6"/>
      <c r="AE333" s="10"/>
      <c r="AF333" s="10"/>
      <c r="AG333" s="10"/>
      <c r="AI333" s="6"/>
      <c r="AJ333" s="6"/>
      <c r="AK333" s="10"/>
      <c r="AL333" s="10"/>
      <c r="AM333" s="10"/>
      <c r="AN333" s="6"/>
      <c r="AO333" s="6"/>
      <c r="AP333" s="10"/>
      <c r="AQ333" s="10"/>
      <c r="AR333" s="10"/>
      <c r="AS333" s="6"/>
      <c r="AT333" s="6"/>
      <c r="AU333" s="10"/>
      <c r="AV333" s="10"/>
      <c r="AW333" s="10"/>
      <c r="AX333" s="6"/>
    </row>
    <row r="334" spans="3:50" s="7" customFormat="1" x14ac:dyDescent="0.3">
      <c r="C334" s="6"/>
      <c r="D334" s="6"/>
      <c r="E334" s="10"/>
      <c r="F334" s="10"/>
      <c r="G334" s="10"/>
      <c r="H334" s="6"/>
      <c r="I334" s="6"/>
      <c r="J334" s="10"/>
      <c r="K334" s="10"/>
      <c r="L334" s="10"/>
      <c r="M334" s="6"/>
      <c r="N334" s="6"/>
      <c r="O334" s="10"/>
      <c r="P334" s="10"/>
      <c r="Q334" s="10"/>
      <c r="S334" s="6"/>
      <c r="T334" s="6"/>
      <c r="U334" s="10"/>
      <c r="V334" s="10"/>
      <c r="W334" s="10"/>
      <c r="X334" s="6"/>
      <c r="Y334" s="6"/>
      <c r="Z334" s="6"/>
      <c r="AA334" s="10"/>
      <c r="AB334" s="10"/>
      <c r="AC334" s="6"/>
      <c r="AD334" s="6"/>
      <c r="AE334" s="10"/>
      <c r="AF334" s="10"/>
      <c r="AG334" s="10"/>
      <c r="AI334" s="6"/>
      <c r="AJ334" s="6"/>
      <c r="AK334" s="10"/>
      <c r="AL334" s="10"/>
      <c r="AM334" s="10"/>
      <c r="AN334" s="6"/>
      <c r="AO334" s="6"/>
      <c r="AP334" s="10"/>
      <c r="AQ334" s="10"/>
      <c r="AR334" s="10"/>
      <c r="AS334" s="6"/>
      <c r="AT334" s="6"/>
      <c r="AU334" s="10"/>
      <c r="AV334" s="10"/>
      <c r="AW334" s="10"/>
      <c r="AX334" s="6"/>
    </row>
    <row r="335" spans="3:50" s="7" customFormat="1" x14ac:dyDescent="0.3">
      <c r="C335" s="6"/>
      <c r="D335" s="6"/>
      <c r="E335" s="10"/>
      <c r="F335" s="10"/>
      <c r="G335" s="10"/>
      <c r="H335" s="6"/>
      <c r="I335" s="6"/>
      <c r="J335" s="10"/>
      <c r="K335" s="10"/>
      <c r="L335" s="10"/>
      <c r="M335" s="6"/>
      <c r="N335" s="6"/>
      <c r="O335" s="10"/>
      <c r="P335" s="10"/>
      <c r="Q335" s="10"/>
      <c r="S335" s="6"/>
      <c r="T335" s="6"/>
      <c r="U335" s="10"/>
      <c r="V335" s="10"/>
      <c r="W335" s="10"/>
      <c r="X335" s="6"/>
      <c r="Y335" s="6"/>
      <c r="Z335" s="6"/>
      <c r="AA335" s="10"/>
      <c r="AB335" s="10"/>
      <c r="AC335" s="6"/>
      <c r="AD335" s="6"/>
      <c r="AE335" s="10"/>
      <c r="AF335" s="10"/>
      <c r="AG335" s="10"/>
      <c r="AI335" s="6"/>
      <c r="AJ335" s="6"/>
      <c r="AK335" s="10"/>
      <c r="AL335" s="10"/>
      <c r="AM335" s="10"/>
      <c r="AN335" s="6"/>
      <c r="AO335" s="6"/>
      <c r="AP335" s="10"/>
      <c r="AQ335" s="10"/>
      <c r="AR335" s="10"/>
      <c r="AS335" s="6"/>
      <c r="AT335" s="6"/>
      <c r="AU335" s="10"/>
      <c r="AV335" s="10"/>
      <c r="AW335" s="10"/>
      <c r="AX335" s="6"/>
    </row>
    <row r="336" spans="3:50" s="7" customFormat="1" x14ac:dyDescent="0.3">
      <c r="C336" s="6"/>
      <c r="D336" s="6"/>
      <c r="E336" s="10"/>
      <c r="F336" s="10"/>
      <c r="G336" s="10"/>
      <c r="H336" s="6"/>
      <c r="I336" s="6"/>
      <c r="J336" s="10"/>
      <c r="K336" s="10"/>
      <c r="L336" s="10"/>
      <c r="M336" s="6"/>
      <c r="N336" s="6"/>
      <c r="O336" s="10"/>
      <c r="P336" s="10"/>
      <c r="Q336" s="10"/>
      <c r="S336" s="6"/>
      <c r="T336" s="6"/>
      <c r="U336" s="10"/>
      <c r="V336" s="10"/>
      <c r="W336" s="10"/>
      <c r="X336" s="6"/>
      <c r="Y336" s="6"/>
      <c r="Z336" s="6"/>
      <c r="AA336" s="10"/>
      <c r="AB336" s="10"/>
      <c r="AC336" s="6"/>
      <c r="AD336" s="6"/>
      <c r="AE336" s="10"/>
      <c r="AF336" s="10"/>
      <c r="AG336" s="10"/>
      <c r="AI336" s="6"/>
      <c r="AJ336" s="6"/>
      <c r="AK336" s="10"/>
      <c r="AL336" s="10"/>
      <c r="AM336" s="10"/>
      <c r="AN336" s="6"/>
      <c r="AO336" s="6"/>
      <c r="AP336" s="10"/>
      <c r="AQ336" s="10"/>
      <c r="AR336" s="10"/>
      <c r="AS336" s="6"/>
      <c r="AT336" s="6"/>
      <c r="AU336" s="10"/>
      <c r="AV336" s="10"/>
      <c r="AW336" s="10"/>
      <c r="AX336" s="6"/>
    </row>
    <row r="337" spans="3:50" s="7" customFormat="1" x14ac:dyDescent="0.3">
      <c r="C337" s="6"/>
      <c r="D337" s="6"/>
      <c r="E337" s="10"/>
      <c r="F337" s="10"/>
      <c r="G337" s="10"/>
      <c r="H337" s="6"/>
      <c r="I337" s="6"/>
      <c r="J337" s="10"/>
      <c r="K337" s="10"/>
      <c r="L337" s="10"/>
      <c r="M337" s="6"/>
      <c r="N337" s="6"/>
      <c r="O337" s="10"/>
      <c r="P337" s="10"/>
      <c r="Q337" s="10"/>
      <c r="S337" s="6"/>
      <c r="T337" s="6"/>
      <c r="U337" s="10"/>
      <c r="V337" s="10"/>
      <c r="W337" s="10"/>
      <c r="X337" s="6"/>
      <c r="Y337" s="6"/>
      <c r="Z337" s="6"/>
      <c r="AA337" s="10"/>
      <c r="AB337" s="10"/>
      <c r="AC337" s="6"/>
      <c r="AD337" s="6"/>
      <c r="AE337" s="10"/>
      <c r="AF337" s="10"/>
      <c r="AG337" s="10"/>
      <c r="AI337" s="6"/>
      <c r="AJ337" s="6"/>
      <c r="AK337" s="10"/>
      <c r="AL337" s="10"/>
      <c r="AM337" s="10"/>
      <c r="AN337" s="6"/>
      <c r="AO337" s="6"/>
      <c r="AP337" s="10"/>
      <c r="AQ337" s="10"/>
      <c r="AR337" s="10"/>
      <c r="AS337" s="6"/>
      <c r="AT337" s="6"/>
      <c r="AU337" s="10"/>
      <c r="AV337" s="10"/>
      <c r="AW337" s="10"/>
      <c r="AX337" s="6"/>
    </row>
    <row r="338" spans="3:50" s="7" customFormat="1" x14ac:dyDescent="0.3">
      <c r="C338" s="6"/>
      <c r="D338" s="6"/>
      <c r="E338" s="10"/>
      <c r="F338" s="10"/>
      <c r="G338" s="10"/>
      <c r="H338" s="6"/>
      <c r="I338" s="6"/>
      <c r="J338" s="10"/>
      <c r="K338" s="10"/>
      <c r="L338" s="10"/>
      <c r="M338" s="6"/>
      <c r="N338" s="6"/>
      <c r="O338" s="10"/>
      <c r="P338" s="10"/>
      <c r="Q338" s="10"/>
      <c r="S338" s="6"/>
      <c r="T338" s="6"/>
      <c r="U338" s="10"/>
      <c r="V338" s="10"/>
      <c r="W338" s="10"/>
      <c r="X338" s="6"/>
      <c r="Y338" s="6"/>
      <c r="Z338" s="6"/>
      <c r="AA338" s="10"/>
      <c r="AB338" s="10"/>
      <c r="AC338" s="6"/>
      <c r="AD338" s="6"/>
      <c r="AE338" s="10"/>
      <c r="AF338" s="10"/>
      <c r="AG338" s="10"/>
      <c r="AI338" s="6"/>
      <c r="AJ338" s="6"/>
      <c r="AK338" s="10"/>
      <c r="AL338" s="10"/>
      <c r="AM338" s="10"/>
      <c r="AN338" s="6"/>
      <c r="AO338" s="6"/>
      <c r="AP338" s="10"/>
      <c r="AQ338" s="10"/>
      <c r="AR338" s="10"/>
      <c r="AS338" s="6"/>
      <c r="AT338" s="6"/>
      <c r="AU338" s="10"/>
      <c r="AV338" s="10"/>
      <c r="AW338" s="10"/>
      <c r="AX338" s="6"/>
    </row>
    <row r="339" spans="3:50" s="7" customFormat="1" x14ac:dyDescent="0.3">
      <c r="C339" s="6"/>
      <c r="D339" s="6"/>
      <c r="E339" s="10"/>
      <c r="F339" s="10"/>
      <c r="G339" s="10"/>
      <c r="H339" s="6"/>
      <c r="I339" s="6"/>
      <c r="J339" s="10"/>
      <c r="K339" s="10"/>
      <c r="L339" s="10"/>
      <c r="M339" s="6"/>
      <c r="N339" s="6"/>
      <c r="O339" s="10"/>
      <c r="P339" s="10"/>
      <c r="Q339" s="10"/>
      <c r="S339" s="6"/>
      <c r="T339" s="6"/>
      <c r="U339" s="10"/>
      <c r="V339" s="10"/>
      <c r="W339" s="10"/>
      <c r="X339" s="6"/>
      <c r="Y339" s="6"/>
      <c r="Z339" s="6"/>
      <c r="AA339" s="10"/>
      <c r="AB339" s="10"/>
      <c r="AC339" s="6"/>
      <c r="AD339" s="6"/>
      <c r="AE339" s="10"/>
      <c r="AF339" s="10"/>
      <c r="AG339" s="10"/>
      <c r="AI339" s="6"/>
      <c r="AJ339" s="6"/>
      <c r="AK339" s="10"/>
      <c r="AL339" s="10"/>
      <c r="AM339" s="10"/>
      <c r="AN339" s="6"/>
      <c r="AO339" s="6"/>
      <c r="AP339" s="10"/>
      <c r="AQ339" s="10"/>
      <c r="AR339" s="10"/>
      <c r="AS339" s="6"/>
      <c r="AT339" s="6"/>
      <c r="AU339" s="10"/>
      <c r="AV339" s="10"/>
      <c r="AW339" s="10"/>
      <c r="AX339" s="6"/>
    </row>
    <row r="340" spans="3:50" s="7" customFormat="1" x14ac:dyDescent="0.3">
      <c r="C340" s="6"/>
      <c r="D340" s="6"/>
      <c r="E340" s="10"/>
      <c r="F340" s="10"/>
      <c r="G340" s="10"/>
      <c r="H340" s="6"/>
      <c r="I340" s="6"/>
      <c r="J340" s="10"/>
      <c r="K340" s="10"/>
      <c r="L340" s="10"/>
      <c r="M340" s="6"/>
      <c r="N340" s="6"/>
      <c r="O340" s="10"/>
      <c r="P340" s="10"/>
      <c r="Q340" s="10"/>
      <c r="S340" s="6"/>
      <c r="T340" s="6"/>
      <c r="U340" s="10"/>
      <c r="V340" s="10"/>
      <c r="W340" s="10"/>
      <c r="X340" s="6"/>
      <c r="Y340" s="6"/>
      <c r="Z340" s="6"/>
      <c r="AA340" s="10"/>
      <c r="AB340" s="10"/>
      <c r="AC340" s="6"/>
      <c r="AD340" s="6"/>
      <c r="AE340" s="10"/>
      <c r="AF340" s="10"/>
      <c r="AG340" s="10"/>
      <c r="AI340" s="6"/>
      <c r="AJ340" s="6"/>
      <c r="AK340" s="10"/>
      <c r="AL340" s="10"/>
      <c r="AM340" s="10"/>
      <c r="AN340" s="6"/>
      <c r="AO340" s="6"/>
      <c r="AP340" s="10"/>
      <c r="AQ340" s="10"/>
      <c r="AR340" s="10"/>
      <c r="AS340" s="6"/>
      <c r="AT340" s="6"/>
      <c r="AU340" s="10"/>
      <c r="AV340" s="10"/>
      <c r="AW340" s="10"/>
      <c r="AX340" s="6"/>
    </row>
    <row r="341" spans="3:50" s="7" customFormat="1" x14ac:dyDescent="0.3">
      <c r="C341" s="6"/>
      <c r="D341" s="6"/>
      <c r="E341" s="10"/>
      <c r="F341" s="10"/>
      <c r="G341" s="10"/>
      <c r="H341" s="6"/>
      <c r="I341" s="6"/>
      <c r="J341" s="10"/>
      <c r="K341" s="10"/>
      <c r="L341" s="10"/>
      <c r="M341" s="6"/>
      <c r="N341" s="6"/>
      <c r="O341" s="10"/>
      <c r="P341" s="10"/>
      <c r="Q341" s="10"/>
      <c r="S341" s="6"/>
      <c r="T341" s="6"/>
      <c r="U341" s="10"/>
      <c r="V341" s="10"/>
      <c r="W341" s="10"/>
      <c r="X341" s="6"/>
      <c r="Y341" s="6"/>
      <c r="Z341" s="6"/>
      <c r="AA341" s="10"/>
      <c r="AB341" s="10"/>
      <c r="AC341" s="6"/>
      <c r="AD341" s="6"/>
      <c r="AE341" s="10"/>
      <c r="AF341" s="10"/>
      <c r="AG341" s="10"/>
      <c r="AI341" s="6"/>
      <c r="AJ341" s="6"/>
      <c r="AK341" s="10"/>
      <c r="AL341" s="10"/>
      <c r="AM341" s="10"/>
      <c r="AN341" s="6"/>
      <c r="AO341" s="6"/>
      <c r="AP341" s="10"/>
      <c r="AQ341" s="10"/>
      <c r="AR341" s="10"/>
      <c r="AS341" s="6"/>
      <c r="AT341" s="6"/>
      <c r="AU341" s="10"/>
      <c r="AV341" s="10"/>
      <c r="AW341" s="10"/>
      <c r="AX341" s="6"/>
    </row>
    <row r="342" spans="3:50" s="7" customFormat="1" x14ac:dyDescent="0.3">
      <c r="C342" s="6"/>
      <c r="D342" s="6"/>
      <c r="E342" s="10"/>
      <c r="F342" s="10"/>
      <c r="G342" s="10"/>
      <c r="H342" s="6"/>
      <c r="I342" s="6"/>
      <c r="J342" s="10"/>
      <c r="K342" s="10"/>
      <c r="L342" s="10"/>
      <c r="M342" s="6"/>
      <c r="N342" s="6"/>
      <c r="O342" s="10"/>
      <c r="P342" s="10"/>
      <c r="Q342" s="10"/>
      <c r="S342" s="6"/>
      <c r="T342" s="6"/>
      <c r="U342" s="10"/>
      <c r="V342" s="10"/>
      <c r="W342" s="10"/>
      <c r="X342" s="6"/>
      <c r="Y342" s="6"/>
      <c r="Z342" s="6"/>
      <c r="AA342" s="10"/>
      <c r="AB342" s="10"/>
      <c r="AC342" s="6"/>
      <c r="AD342" s="6"/>
      <c r="AE342" s="10"/>
      <c r="AF342" s="10"/>
      <c r="AG342" s="10"/>
      <c r="AI342" s="6"/>
      <c r="AJ342" s="6"/>
      <c r="AK342" s="10"/>
      <c r="AL342" s="10"/>
      <c r="AM342" s="10"/>
      <c r="AN342" s="6"/>
      <c r="AO342" s="6"/>
      <c r="AP342" s="10"/>
      <c r="AQ342" s="10"/>
      <c r="AR342" s="10"/>
      <c r="AS342" s="6"/>
      <c r="AT342" s="6"/>
      <c r="AU342" s="10"/>
      <c r="AV342" s="10"/>
      <c r="AW342" s="10"/>
      <c r="AX342" s="6"/>
    </row>
    <row r="343" spans="3:50" s="7" customFormat="1" x14ac:dyDescent="0.3">
      <c r="C343" s="6"/>
      <c r="D343" s="6"/>
      <c r="E343" s="10"/>
      <c r="F343" s="10"/>
      <c r="G343" s="10"/>
      <c r="H343" s="6"/>
      <c r="I343" s="6"/>
      <c r="J343" s="10"/>
      <c r="K343" s="10"/>
      <c r="L343" s="10"/>
      <c r="M343" s="6"/>
      <c r="N343" s="6"/>
      <c r="O343" s="10"/>
      <c r="P343" s="10"/>
      <c r="Q343" s="10"/>
      <c r="S343" s="6"/>
      <c r="T343" s="6"/>
      <c r="U343" s="10"/>
      <c r="V343" s="10"/>
      <c r="W343" s="10"/>
      <c r="X343" s="6"/>
      <c r="Y343" s="6"/>
      <c r="Z343" s="6"/>
      <c r="AA343" s="10"/>
      <c r="AB343" s="10"/>
      <c r="AC343" s="6"/>
      <c r="AD343" s="6"/>
      <c r="AE343" s="10"/>
      <c r="AF343" s="10"/>
      <c r="AG343" s="10"/>
      <c r="AI343" s="6"/>
      <c r="AJ343" s="6"/>
      <c r="AK343" s="10"/>
      <c r="AL343" s="10"/>
      <c r="AM343" s="10"/>
      <c r="AN343" s="6"/>
      <c r="AO343" s="6"/>
      <c r="AP343" s="10"/>
      <c r="AQ343" s="10"/>
      <c r="AR343" s="10"/>
      <c r="AS343" s="6"/>
      <c r="AT343" s="6"/>
      <c r="AU343" s="10"/>
      <c r="AV343" s="10"/>
      <c r="AW343" s="10"/>
      <c r="AX343" s="6"/>
    </row>
    <row r="344" spans="3:50" s="7" customFormat="1" x14ac:dyDescent="0.3">
      <c r="C344" s="6"/>
      <c r="D344" s="6"/>
      <c r="E344" s="10"/>
      <c r="F344" s="10"/>
      <c r="G344" s="10"/>
      <c r="H344" s="6"/>
      <c r="I344" s="6"/>
      <c r="J344" s="10"/>
      <c r="K344" s="10"/>
      <c r="L344" s="10"/>
      <c r="M344" s="6"/>
      <c r="N344" s="6"/>
      <c r="O344" s="10"/>
      <c r="P344" s="10"/>
      <c r="Q344" s="10"/>
      <c r="S344" s="6"/>
      <c r="T344" s="6"/>
      <c r="U344" s="10"/>
      <c r="V344" s="10"/>
      <c r="W344" s="10"/>
      <c r="X344" s="6"/>
      <c r="Y344" s="6"/>
      <c r="Z344" s="6"/>
      <c r="AA344" s="10"/>
      <c r="AB344" s="10"/>
      <c r="AC344" s="6"/>
      <c r="AD344" s="6"/>
      <c r="AE344" s="10"/>
      <c r="AF344" s="10"/>
      <c r="AG344" s="10"/>
      <c r="AI344" s="6"/>
      <c r="AJ344" s="6"/>
      <c r="AK344" s="10"/>
      <c r="AL344" s="10"/>
      <c r="AM344" s="10"/>
      <c r="AN344" s="6"/>
      <c r="AO344" s="6"/>
      <c r="AP344" s="10"/>
      <c r="AQ344" s="10"/>
      <c r="AR344" s="10"/>
      <c r="AS344" s="6"/>
      <c r="AT344" s="6"/>
      <c r="AU344" s="10"/>
      <c r="AV344" s="10"/>
      <c r="AW344" s="10"/>
      <c r="AX344" s="6"/>
    </row>
    <row r="345" spans="3:50" s="7" customFormat="1" x14ac:dyDescent="0.3">
      <c r="C345" s="6"/>
      <c r="D345" s="6"/>
      <c r="E345" s="10"/>
      <c r="F345" s="10"/>
      <c r="G345" s="10"/>
      <c r="H345" s="6"/>
      <c r="I345" s="6"/>
      <c r="J345" s="10"/>
      <c r="K345" s="10"/>
      <c r="L345" s="10"/>
      <c r="M345" s="6"/>
      <c r="N345" s="6"/>
      <c r="O345" s="10"/>
      <c r="P345" s="10"/>
      <c r="Q345" s="10"/>
      <c r="S345" s="6"/>
      <c r="T345" s="6"/>
      <c r="U345" s="10"/>
      <c r="V345" s="10"/>
      <c r="W345" s="10"/>
      <c r="X345" s="6"/>
      <c r="Y345" s="6"/>
      <c r="Z345" s="6"/>
      <c r="AA345" s="10"/>
      <c r="AB345" s="10"/>
      <c r="AC345" s="6"/>
      <c r="AD345" s="6"/>
      <c r="AE345" s="10"/>
      <c r="AF345" s="10"/>
      <c r="AG345" s="10"/>
      <c r="AI345" s="6"/>
      <c r="AJ345" s="6"/>
      <c r="AK345" s="10"/>
      <c r="AL345" s="10"/>
      <c r="AM345" s="10"/>
      <c r="AN345" s="6"/>
      <c r="AO345" s="6"/>
      <c r="AP345" s="10"/>
      <c r="AQ345" s="10"/>
      <c r="AR345" s="10"/>
      <c r="AS345" s="6"/>
      <c r="AT345" s="6"/>
      <c r="AU345" s="10"/>
      <c r="AV345" s="10"/>
      <c r="AW345" s="10"/>
      <c r="AX345" s="6"/>
    </row>
    <row r="346" spans="3:50" s="7" customFormat="1" x14ac:dyDescent="0.3">
      <c r="C346" s="6"/>
      <c r="D346" s="6"/>
      <c r="E346" s="10"/>
      <c r="F346" s="10"/>
      <c r="G346" s="10"/>
      <c r="H346" s="6"/>
      <c r="I346" s="6"/>
      <c r="J346" s="10"/>
      <c r="K346" s="10"/>
      <c r="L346" s="10"/>
      <c r="M346" s="6"/>
      <c r="N346" s="6"/>
      <c r="O346" s="10"/>
      <c r="P346" s="10"/>
      <c r="Q346" s="10"/>
      <c r="S346" s="6"/>
      <c r="T346" s="6"/>
      <c r="U346" s="10"/>
      <c r="V346" s="10"/>
      <c r="W346" s="10"/>
      <c r="X346" s="6"/>
      <c r="Y346" s="6"/>
      <c r="Z346" s="6"/>
      <c r="AA346" s="10"/>
      <c r="AB346" s="10"/>
      <c r="AC346" s="6"/>
      <c r="AD346" s="6"/>
      <c r="AE346" s="10"/>
      <c r="AF346" s="10"/>
      <c r="AG346" s="10"/>
      <c r="AI346" s="6"/>
      <c r="AJ346" s="6"/>
      <c r="AK346" s="10"/>
      <c r="AL346" s="10"/>
      <c r="AM346" s="10"/>
      <c r="AN346" s="6"/>
      <c r="AO346" s="6"/>
      <c r="AP346" s="10"/>
      <c r="AQ346" s="10"/>
      <c r="AR346" s="10"/>
      <c r="AS346" s="6"/>
      <c r="AT346" s="6"/>
      <c r="AU346" s="10"/>
      <c r="AV346" s="10"/>
      <c r="AW346" s="10"/>
      <c r="AX346" s="6"/>
    </row>
    <row r="347" spans="3:50" s="7" customFormat="1" x14ac:dyDescent="0.3">
      <c r="C347" s="6"/>
      <c r="D347" s="6"/>
      <c r="E347" s="10"/>
      <c r="F347" s="10"/>
      <c r="G347" s="10"/>
      <c r="H347" s="6"/>
      <c r="I347" s="6"/>
      <c r="J347" s="10"/>
      <c r="K347" s="10"/>
      <c r="L347" s="10"/>
      <c r="M347" s="6"/>
      <c r="N347" s="6"/>
      <c r="O347" s="10"/>
      <c r="P347" s="10"/>
      <c r="Q347" s="10"/>
      <c r="S347" s="6"/>
      <c r="T347" s="6"/>
      <c r="U347" s="10"/>
      <c r="V347" s="10"/>
      <c r="W347" s="10"/>
      <c r="X347" s="6"/>
      <c r="Y347" s="6"/>
      <c r="Z347" s="6"/>
      <c r="AA347" s="10"/>
      <c r="AB347" s="10"/>
      <c r="AC347" s="6"/>
      <c r="AD347" s="6"/>
      <c r="AE347" s="10"/>
      <c r="AF347" s="10"/>
      <c r="AG347" s="10"/>
      <c r="AI347" s="6"/>
      <c r="AJ347" s="6"/>
      <c r="AK347" s="10"/>
      <c r="AL347" s="10"/>
      <c r="AM347" s="10"/>
      <c r="AN347" s="6"/>
      <c r="AO347" s="6"/>
      <c r="AP347" s="10"/>
      <c r="AQ347" s="10"/>
      <c r="AR347" s="10"/>
      <c r="AS347" s="6"/>
      <c r="AT347" s="6"/>
      <c r="AU347" s="10"/>
      <c r="AV347" s="10"/>
      <c r="AW347" s="10"/>
      <c r="AX347" s="6"/>
    </row>
    <row r="348" spans="3:50" s="7" customFormat="1" x14ac:dyDescent="0.3">
      <c r="C348" s="6"/>
      <c r="D348" s="6"/>
      <c r="E348" s="10"/>
      <c r="F348" s="10"/>
      <c r="G348" s="10"/>
      <c r="H348" s="6"/>
      <c r="I348" s="6"/>
      <c r="J348" s="10"/>
      <c r="K348" s="10"/>
      <c r="L348" s="10"/>
      <c r="M348" s="6"/>
      <c r="N348" s="6"/>
      <c r="O348" s="10"/>
      <c r="P348" s="10"/>
      <c r="Q348" s="10"/>
      <c r="S348" s="6"/>
      <c r="T348" s="6"/>
      <c r="U348" s="10"/>
      <c r="V348" s="10"/>
      <c r="W348" s="10"/>
      <c r="X348" s="6"/>
      <c r="Y348" s="6"/>
      <c r="Z348" s="6"/>
      <c r="AA348" s="10"/>
      <c r="AB348" s="10"/>
      <c r="AC348" s="6"/>
      <c r="AD348" s="6"/>
      <c r="AE348" s="10"/>
      <c r="AF348" s="10"/>
      <c r="AG348" s="10"/>
      <c r="AI348" s="6"/>
      <c r="AJ348" s="6"/>
      <c r="AK348" s="10"/>
      <c r="AL348" s="10"/>
      <c r="AM348" s="10"/>
      <c r="AN348" s="6"/>
      <c r="AO348" s="6"/>
      <c r="AP348" s="10"/>
      <c r="AQ348" s="10"/>
      <c r="AR348" s="10"/>
      <c r="AS348" s="6"/>
      <c r="AT348" s="6"/>
      <c r="AU348" s="10"/>
      <c r="AV348" s="10"/>
      <c r="AW348" s="10"/>
      <c r="AX348" s="6"/>
    </row>
    <row r="349" spans="3:50" s="7" customFormat="1" x14ac:dyDescent="0.3">
      <c r="C349" s="6"/>
      <c r="D349" s="6"/>
      <c r="E349" s="10"/>
      <c r="F349" s="10"/>
      <c r="G349" s="10"/>
      <c r="H349" s="6"/>
      <c r="I349" s="6"/>
      <c r="J349" s="10"/>
      <c r="K349" s="10"/>
      <c r="L349" s="10"/>
      <c r="M349" s="6"/>
      <c r="N349" s="6"/>
      <c r="O349" s="10"/>
      <c r="P349" s="10"/>
      <c r="Q349" s="10"/>
      <c r="S349" s="6"/>
      <c r="T349" s="6"/>
      <c r="U349" s="10"/>
      <c r="V349" s="10"/>
      <c r="W349" s="10"/>
      <c r="X349" s="6"/>
      <c r="Y349" s="6"/>
      <c r="Z349" s="6"/>
      <c r="AA349" s="10"/>
      <c r="AB349" s="10"/>
      <c r="AC349" s="6"/>
      <c r="AD349" s="6"/>
      <c r="AE349" s="10"/>
      <c r="AF349" s="10"/>
      <c r="AG349" s="10"/>
      <c r="AI349" s="6"/>
      <c r="AJ349" s="6"/>
      <c r="AK349" s="10"/>
      <c r="AL349" s="10"/>
      <c r="AM349" s="10"/>
      <c r="AN349" s="6"/>
      <c r="AO349" s="6"/>
      <c r="AP349" s="10"/>
      <c r="AQ349" s="10"/>
      <c r="AR349" s="10"/>
      <c r="AS349" s="6"/>
      <c r="AT349" s="6"/>
      <c r="AU349" s="10"/>
      <c r="AV349" s="10"/>
      <c r="AW349" s="10"/>
      <c r="AX349" s="6"/>
    </row>
    <row r="350" spans="3:50" s="6" customFormat="1" x14ac:dyDescent="0.3">
      <c r="E350" s="10"/>
      <c r="F350" s="10"/>
      <c r="G350" s="10"/>
      <c r="J350" s="10"/>
      <c r="K350" s="10"/>
      <c r="L350" s="10"/>
      <c r="O350" s="10"/>
      <c r="P350" s="10"/>
      <c r="Q350" s="10"/>
      <c r="U350" s="10"/>
      <c r="V350" s="10"/>
      <c r="W350" s="10"/>
      <c r="AA350" s="10"/>
      <c r="AB350" s="10"/>
      <c r="AE350" s="10"/>
      <c r="AF350" s="10"/>
      <c r="AG350" s="10"/>
      <c r="AK350" s="10"/>
      <c r="AL350" s="10"/>
      <c r="AM350" s="10"/>
      <c r="AP350" s="10"/>
      <c r="AQ350" s="10"/>
      <c r="AR350" s="10"/>
      <c r="AU350" s="10"/>
      <c r="AV350" s="10"/>
      <c r="AW350" s="10"/>
    </row>
    <row r="351" spans="3:50" s="6" customFormat="1" x14ac:dyDescent="0.3">
      <c r="E351" s="10"/>
      <c r="F351" s="10"/>
      <c r="G351" s="10"/>
      <c r="J351" s="10"/>
      <c r="K351" s="10"/>
      <c r="L351" s="10"/>
      <c r="O351" s="10"/>
      <c r="P351" s="10"/>
      <c r="Q351" s="10"/>
      <c r="U351" s="10"/>
      <c r="V351" s="10"/>
      <c r="W351" s="10"/>
      <c r="AA351" s="10"/>
      <c r="AB351" s="10"/>
      <c r="AE351" s="10"/>
      <c r="AF351" s="10"/>
      <c r="AG351" s="10"/>
      <c r="AK351" s="10"/>
      <c r="AL351" s="10"/>
      <c r="AM351" s="10"/>
      <c r="AP351" s="10"/>
      <c r="AQ351" s="10"/>
      <c r="AR351" s="10"/>
      <c r="AU351" s="10"/>
      <c r="AV351" s="10"/>
      <c r="AW351" s="10"/>
    </row>
    <row r="352" spans="3:50" s="6" customFormat="1" x14ac:dyDescent="0.3">
      <c r="E352" s="10"/>
      <c r="F352" s="10"/>
      <c r="G352" s="10"/>
      <c r="J352" s="10"/>
      <c r="K352" s="10"/>
      <c r="L352" s="10"/>
      <c r="O352" s="10"/>
      <c r="P352" s="10"/>
      <c r="Q352" s="10"/>
      <c r="U352" s="10"/>
      <c r="V352" s="10"/>
      <c r="W352" s="10"/>
      <c r="AA352" s="10"/>
      <c r="AB352" s="10"/>
      <c r="AE352" s="10"/>
      <c r="AF352" s="10"/>
      <c r="AG352" s="10"/>
      <c r="AK352" s="10"/>
      <c r="AL352" s="10"/>
      <c r="AM352" s="10"/>
      <c r="AP352" s="10"/>
      <c r="AQ352" s="10"/>
      <c r="AR352" s="10"/>
      <c r="AU352" s="10"/>
      <c r="AV352" s="10"/>
      <c r="AW352" s="10"/>
    </row>
    <row r="353" spans="5:49" s="6" customFormat="1" x14ac:dyDescent="0.3">
      <c r="E353" s="10"/>
      <c r="F353" s="10"/>
      <c r="G353" s="10"/>
      <c r="J353" s="10"/>
      <c r="K353" s="10"/>
      <c r="L353" s="10"/>
      <c r="O353" s="10"/>
      <c r="P353" s="10"/>
      <c r="Q353" s="10"/>
      <c r="U353" s="10"/>
      <c r="V353" s="10"/>
      <c r="W353" s="10"/>
      <c r="AA353" s="10"/>
      <c r="AB353" s="10"/>
      <c r="AE353" s="10"/>
      <c r="AF353" s="10"/>
      <c r="AG353" s="10"/>
      <c r="AK353" s="10"/>
      <c r="AL353" s="10"/>
      <c r="AM353" s="10"/>
      <c r="AP353" s="10"/>
      <c r="AQ353" s="10"/>
      <c r="AR353" s="10"/>
      <c r="AU353" s="10"/>
      <c r="AV353" s="10"/>
      <c r="AW353" s="10"/>
    </row>
    <row r="354" spans="5:49" s="6" customFormat="1" x14ac:dyDescent="0.3">
      <c r="E354" s="10"/>
      <c r="F354" s="10"/>
      <c r="G354" s="10"/>
      <c r="J354" s="10"/>
      <c r="K354" s="10"/>
      <c r="L354" s="10"/>
      <c r="O354" s="10"/>
      <c r="P354" s="10"/>
      <c r="Q354" s="10"/>
      <c r="U354" s="10"/>
      <c r="V354" s="10"/>
      <c r="W354" s="10"/>
      <c r="AA354" s="10"/>
      <c r="AB354" s="10"/>
      <c r="AE354" s="10"/>
      <c r="AF354" s="10"/>
      <c r="AG354" s="10"/>
      <c r="AK354" s="10"/>
      <c r="AL354" s="10"/>
      <c r="AM354" s="10"/>
      <c r="AP354" s="10"/>
      <c r="AQ354" s="10"/>
      <c r="AR354" s="10"/>
      <c r="AU354" s="10"/>
      <c r="AV354" s="10"/>
      <c r="AW354" s="10"/>
    </row>
    <row r="355" spans="5:49" s="6" customFormat="1" x14ac:dyDescent="0.3">
      <c r="E355" s="10"/>
      <c r="F355" s="10"/>
      <c r="G355" s="10"/>
      <c r="J355" s="10"/>
      <c r="K355" s="10"/>
      <c r="L355" s="10"/>
      <c r="O355" s="10"/>
      <c r="P355" s="10"/>
      <c r="Q355" s="10"/>
      <c r="U355" s="10"/>
      <c r="V355" s="10"/>
      <c r="W355" s="10"/>
      <c r="AA355" s="10"/>
      <c r="AB355" s="10"/>
      <c r="AE355" s="10"/>
      <c r="AF355" s="10"/>
      <c r="AG355" s="10"/>
      <c r="AK355" s="10"/>
      <c r="AL355" s="10"/>
      <c r="AM355" s="10"/>
      <c r="AP355" s="10"/>
      <c r="AQ355" s="10"/>
      <c r="AR355" s="10"/>
      <c r="AU355" s="10"/>
      <c r="AV355" s="10"/>
      <c r="AW355" s="10"/>
    </row>
    <row r="356" spans="5:49" s="6" customFormat="1" x14ac:dyDescent="0.3">
      <c r="E356" s="10"/>
      <c r="F356" s="10"/>
      <c r="G356" s="10"/>
      <c r="J356" s="10"/>
      <c r="K356" s="10"/>
      <c r="L356" s="10"/>
      <c r="O356" s="10"/>
      <c r="P356" s="10"/>
      <c r="Q356" s="10"/>
      <c r="U356" s="10"/>
      <c r="V356" s="10"/>
      <c r="W356" s="10"/>
      <c r="AA356" s="10"/>
      <c r="AB356" s="10"/>
      <c r="AE356" s="10"/>
      <c r="AF356" s="10"/>
      <c r="AG356" s="10"/>
      <c r="AK356" s="10"/>
      <c r="AL356" s="10"/>
      <c r="AM356" s="10"/>
      <c r="AP356" s="10"/>
      <c r="AQ356" s="10"/>
      <c r="AR356" s="10"/>
      <c r="AU356" s="10"/>
      <c r="AV356" s="10"/>
      <c r="AW356" s="10"/>
    </row>
    <row r="357" spans="5:49" s="6" customFormat="1" x14ac:dyDescent="0.3">
      <c r="E357" s="10"/>
      <c r="F357" s="10"/>
      <c r="G357" s="10"/>
      <c r="J357" s="10"/>
      <c r="K357" s="10"/>
      <c r="L357" s="10"/>
      <c r="O357" s="10"/>
      <c r="P357" s="10"/>
      <c r="Q357" s="10"/>
      <c r="U357" s="10"/>
      <c r="V357" s="10"/>
      <c r="W357" s="10"/>
      <c r="AA357" s="10"/>
      <c r="AB357" s="10"/>
      <c r="AE357" s="10"/>
      <c r="AF357" s="10"/>
      <c r="AG357" s="10"/>
      <c r="AK357" s="10"/>
      <c r="AL357" s="10"/>
      <c r="AM357" s="10"/>
      <c r="AP357" s="10"/>
      <c r="AQ357" s="10"/>
      <c r="AR357" s="10"/>
      <c r="AU357" s="10"/>
      <c r="AV357" s="10"/>
      <c r="AW357" s="10"/>
    </row>
    <row r="358" spans="5:49" s="6" customFormat="1" x14ac:dyDescent="0.3">
      <c r="E358" s="10"/>
      <c r="F358" s="10"/>
      <c r="G358" s="10"/>
      <c r="J358" s="10"/>
      <c r="K358" s="10"/>
      <c r="L358" s="10"/>
      <c r="O358" s="10"/>
      <c r="P358" s="10"/>
      <c r="Q358" s="10"/>
      <c r="U358" s="10"/>
      <c r="V358" s="10"/>
      <c r="W358" s="10"/>
      <c r="AA358" s="10"/>
      <c r="AB358" s="10"/>
      <c r="AE358" s="10"/>
      <c r="AF358" s="10"/>
      <c r="AG358" s="10"/>
      <c r="AK358" s="10"/>
      <c r="AL358" s="10"/>
      <c r="AM358" s="10"/>
      <c r="AP358" s="10"/>
      <c r="AQ358" s="10"/>
      <c r="AR358" s="10"/>
      <c r="AU358" s="10"/>
      <c r="AV358" s="10"/>
      <c r="AW358" s="10"/>
    </row>
    <row r="359" spans="5:49" s="6" customFormat="1" x14ac:dyDescent="0.3">
      <c r="E359" s="10"/>
      <c r="F359" s="10"/>
      <c r="G359" s="10"/>
      <c r="J359" s="10"/>
      <c r="K359" s="10"/>
      <c r="L359" s="10"/>
      <c r="O359" s="10"/>
      <c r="P359" s="10"/>
      <c r="Q359" s="10"/>
      <c r="U359" s="10"/>
      <c r="V359" s="10"/>
      <c r="W359" s="10"/>
      <c r="AA359" s="10"/>
      <c r="AB359" s="10"/>
      <c r="AE359" s="10"/>
      <c r="AF359" s="10"/>
      <c r="AG359" s="10"/>
      <c r="AK359" s="10"/>
      <c r="AL359" s="10"/>
      <c r="AM359" s="10"/>
      <c r="AP359" s="10"/>
      <c r="AQ359" s="10"/>
      <c r="AR359" s="10"/>
      <c r="AU359" s="10"/>
      <c r="AV359" s="10"/>
      <c r="AW359" s="10"/>
    </row>
    <row r="360" spans="5:49" s="6" customFormat="1" x14ac:dyDescent="0.3">
      <c r="E360" s="10"/>
      <c r="F360" s="10"/>
      <c r="G360" s="10"/>
      <c r="J360" s="10"/>
      <c r="K360" s="10"/>
      <c r="L360" s="10"/>
      <c r="O360" s="10"/>
      <c r="P360" s="10"/>
      <c r="Q360" s="10"/>
      <c r="U360" s="10"/>
      <c r="V360" s="10"/>
      <c r="W360" s="10"/>
      <c r="AA360" s="10"/>
      <c r="AB360" s="10"/>
      <c r="AE360" s="10"/>
      <c r="AF360" s="10"/>
      <c r="AG360" s="10"/>
      <c r="AK360" s="10"/>
      <c r="AL360" s="10"/>
      <c r="AM360" s="10"/>
      <c r="AP360" s="10"/>
      <c r="AQ360" s="10"/>
      <c r="AR360" s="10"/>
      <c r="AU360" s="10"/>
      <c r="AV360" s="10"/>
      <c r="AW360" s="10"/>
    </row>
    <row r="361" spans="5:49" s="6" customFormat="1" x14ac:dyDescent="0.3">
      <c r="E361" s="10"/>
      <c r="F361" s="10"/>
      <c r="G361" s="10"/>
      <c r="J361" s="10"/>
      <c r="K361" s="10"/>
      <c r="L361" s="10"/>
      <c r="O361" s="10"/>
      <c r="P361" s="10"/>
      <c r="Q361" s="10"/>
      <c r="U361" s="10"/>
      <c r="V361" s="10"/>
      <c r="W361" s="10"/>
      <c r="AA361" s="10"/>
      <c r="AB361" s="10"/>
      <c r="AE361" s="10"/>
      <c r="AF361" s="10"/>
      <c r="AG361" s="10"/>
      <c r="AK361" s="10"/>
      <c r="AL361" s="10"/>
      <c r="AM361" s="10"/>
      <c r="AP361" s="10"/>
      <c r="AQ361" s="10"/>
      <c r="AR361" s="10"/>
      <c r="AU361" s="10"/>
      <c r="AV361" s="10"/>
      <c r="AW361" s="10"/>
    </row>
    <row r="362" spans="5:49" s="6" customFormat="1" x14ac:dyDescent="0.3">
      <c r="E362" s="10"/>
      <c r="F362" s="10"/>
      <c r="G362" s="10"/>
      <c r="J362" s="10"/>
      <c r="K362" s="10"/>
      <c r="L362" s="10"/>
      <c r="O362" s="10"/>
      <c r="P362" s="10"/>
      <c r="Q362" s="10"/>
      <c r="U362" s="10"/>
      <c r="V362" s="10"/>
      <c r="W362" s="10"/>
      <c r="AA362" s="10"/>
      <c r="AB362" s="10"/>
      <c r="AE362" s="10"/>
      <c r="AF362" s="10"/>
      <c r="AG362" s="10"/>
      <c r="AK362" s="10"/>
      <c r="AL362" s="10"/>
      <c r="AM362" s="10"/>
      <c r="AP362" s="10"/>
      <c r="AQ362" s="10"/>
      <c r="AR362" s="10"/>
      <c r="AU362" s="10"/>
      <c r="AV362" s="10"/>
      <c r="AW362" s="10"/>
    </row>
    <row r="363" spans="5:49" s="6" customFormat="1" x14ac:dyDescent="0.3">
      <c r="E363" s="10"/>
      <c r="F363" s="10"/>
      <c r="G363" s="10"/>
      <c r="J363" s="10"/>
      <c r="K363" s="10"/>
      <c r="L363" s="10"/>
      <c r="O363" s="10"/>
      <c r="P363" s="10"/>
      <c r="Q363" s="10"/>
      <c r="U363" s="10"/>
      <c r="V363" s="10"/>
      <c r="W363" s="10"/>
      <c r="AA363" s="10"/>
      <c r="AB363" s="10"/>
      <c r="AE363" s="10"/>
      <c r="AF363" s="10"/>
      <c r="AG363" s="10"/>
      <c r="AK363" s="10"/>
      <c r="AL363" s="10"/>
      <c r="AM363" s="10"/>
      <c r="AP363" s="10"/>
      <c r="AQ363" s="10"/>
      <c r="AR363" s="10"/>
      <c r="AU363" s="10"/>
      <c r="AV363" s="10"/>
      <c r="AW363" s="10"/>
    </row>
    <row r="364" spans="5:49" s="6" customFormat="1" x14ac:dyDescent="0.3">
      <c r="E364" s="10"/>
      <c r="F364" s="10"/>
      <c r="G364" s="10"/>
      <c r="J364" s="10"/>
      <c r="K364" s="10"/>
      <c r="L364" s="10"/>
      <c r="O364" s="10"/>
      <c r="P364" s="10"/>
      <c r="Q364" s="10"/>
      <c r="U364" s="10"/>
      <c r="V364" s="10"/>
      <c r="W364" s="10"/>
      <c r="AA364" s="10"/>
      <c r="AB364" s="10"/>
      <c r="AE364" s="10"/>
      <c r="AF364" s="10"/>
      <c r="AG364" s="10"/>
      <c r="AK364" s="10"/>
      <c r="AL364" s="10"/>
      <c r="AM364" s="10"/>
      <c r="AP364" s="10"/>
      <c r="AQ364" s="10"/>
      <c r="AR364" s="10"/>
      <c r="AU364" s="10"/>
      <c r="AV364" s="10"/>
      <c r="AW364" s="10"/>
    </row>
    <row r="365" spans="5:49" s="6" customFormat="1" x14ac:dyDescent="0.3">
      <c r="E365" s="10"/>
      <c r="F365" s="10"/>
      <c r="G365" s="10"/>
      <c r="J365" s="10"/>
      <c r="K365" s="10"/>
      <c r="L365" s="10"/>
      <c r="O365" s="10"/>
      <c r="P365" s="10"/>
      <c r="Q365" s="10"/>
      <c r="U365" s="10"/>
      <c r="V365" s="10"/>
      <c r="W365" s="10"/>
      <c r="AA365" s="10"/>
      <c r="AB365" s="10"/>
      <c r="AE365" s="10"/>
      <c r="AF365" s="10"/>
      <c r="AG365" s="10"/>
      <c r="AK365" s="10"/>
      <c r="AL365" s="10"/>
      <c r="AM365" s="10"/>
      <c r="AP365" s="10"/>
      <c r="AQ365" s="10"/>
      <c r="AR365" s="10"/>
      <c r="AU365" s="10"/>
      <c r="AV365" s="10"/>
      <c r="AW365" s="10"/>
    </row>
    <row r="366" spans="5:49" s="6" customFormat="1" x14ac:dyDescent="0.3">
      <c r="E366" s="10"/>
      <c r="F366" s="10"/>
      <c r="G366" s="10"/>
      <c r="J366" s="10"/>
      <c r="K366" s="10"/>
      <c r="L366" s="10"/>
      <c r="O366" s="10"/>
      <c r="P366" s="10"/>
      <c r="Q366" s="10"/>
      <c r="U366" s="10"/>
      <c r="V366" s="10"/>
      <c r="W366" s="10"/>
      <c r="AA366" s="10"/>
      <c r="AB366" s="10"/>
      <c r="AE366" s="10"/>
      <c r="AF366" s="10"/>
      <c r="AG366" s="10"/>
      <c r="AK366" s="10"/>
      <c r="AL366" s="10"/>
      <c r="AM366" s="10"/>
      <c r="AP366" s="10"/>
      <c r="AQ366" s="10"/>
      <c r="AR366" s="10"/>
      <c r="AU366" s="10"/>
      <c r="AV366" s="10"/>
      <c r="AW366" s="10"/>
    </row>
    <row r="367" spans="5:49" s="6" customFormat="1" x14ac:dyDescent="0.3">
      <c r="E367" s="10"/>
      <c r="F367" s="10"/>
      <c r="G367" s="10"/>
      <c r="J367" s="10"/>
      <c r="K367" s="10"/>
      <c r="L367" s="10"/>
      <c r="O367" s="10"/>
      <c r="P367" s="10"/>
      <c r="Q367" s="10"/>
      <c r="U367" s="10"/>
      <c r="V367" s="10"/>
      <c r="W367" s="10"/>
      <c r="AA367" s="10"/>
      <c r="AB367" s="10"/>
      <c r="AE367" s="10"/>
      <c r="AF367" s="10"/>
      <c r="AG367" s="10"/>
      <c r="AK367" s="10"/>
      <c r="AL367" s="10"/>
      <c r="AM367" s="10"/>
      <c r="AP367" s="10"/>
      <c r="AQ367" s="10"/>
      <c r="AR367" s="10"/>
      <c r="AU367" s="10"/>
      <c r="AV367" s="10"/>
      <c r="AW367" s="10"/>
    </row>
    <row r="368" spans="5:49" s="6" customFormat="1" x14ac:dyDescent="0.3">
      <c r="E368" s="10"/>
      <c r="F368" s="10"/>
      <c r="G368" s="10"/>
      <c r="J368" s="10"/>
      <c r="K368" s="10"/>
      <c r="L368" s="10"/>
      <c r="O368" s="10"/>
      <c r="P368" s="10"/>
      <c r="Q368" s="10"/>
      <c r="U368" s="10"/>
      <c r="V368" s="10"/>
      <c r="W368" s="10"/>
      <c r="AA368" s="10"/>
      <c r="AB368" s="10"/>
      <c r="AE368" s="10"/>
      <c r="AF368" s="10"/>
      <c r="AG368" s="10"/>
      <c r="AK368" s="10"/>
      <c r="AL368" s="10"/>
      <c r="AM368" s="10"/>
      <c r="AP368" s="10"/>
      <c r="AQ368" s="10"/>
      <c r="AR368" s="10"/>
      <c r="AU368" s="10"/>
      <c r="AV368" s="10"/>
      <c r="AW368" s="10"/>
    </row>
    <row r="369" spans="5:49" s="6" customFormat="1" x14ac:dyDescent="0.3">
      <c r="E369" s="10"/>
      <c r="F369" s="10"/>
      <c r="G369" s="10"/>
      <c r="J369" s="10"/>
      <c r="K369" s="10"/>
      <c r="L369" s="10"/>
      <c r="O369" s="10"/>
      <c r="P369" s="10"/>
      <c r="Q369" s="10"/>
      <c r="U369" s="10"/>
      <c r="V369" s="10"/>
      <c r="W369" s="10"/>
      <c r="AA369" s="10"/>
      <c r="AB369" s="10"/>
      <c r="AE369" s="10"/>
      <c r="AF369" s="10"/>
      <c r="AG369" s="10"/>
      <c r="AK369" s="10"/>
      <c r="AL369" s="10"/>
      <c r="AM369" s="10"/>
      <c r="AP369" s="10"/>
      <c r="AQ369" s="10"/>
      <c r="AR369" s="10"/>
      <c r="AU369" s="10"/>
      <c r="AV369" s="10"/>
      <c r="AW369" s="10"/>
    </row>
    <row r="370" spans="5:49" s="6" customFormat="1" x14ac:dyDescent="0.3">
      <c r="E370" s="10"/>
      <c r="F370" s="10"/>
      <c r="G370" s="10"/>
      <c r="J370" s="10"/>
      <c r="K370" s="10"/>
      <c r="L370" s="10"/>
      <c r="O370" s="10"/>
      <c r="P370" s="10"/>
      <c r="Q370" s="10"/>
      <c r="U370" s="10"/>
      <c r="V370" s="10"/>
      <c r="W370" s="10"/>
      <c r="AA370" s="10"/>
      <c r="AB370" s="10"/>
      <c r="AE370" s="10"/>
      <c r="AF370" s="10"/>
      <c r="AG370" s="10"/>
      <c r="AK370" s="10"/>
      <c r="AL370" s="10"/>
      <c r="AM370" s="10"/>
      <c r="AP370" s="10"/>
      <c r="AQ370" s="10"/>
      <c r="AR370" s="10"/>
      <c r="AU370" s="10"/>
      <c r="AV370" s="10"/>
      <c r="AW370" s="10"/>
    </row>
    <row r="371" spans="5:49" s="6" customFormat="1" x14ac:dyDescent="0.3">
      <c r="E371" s="10"/>
      <c r="F371" s="10"/>
      <c r="G371" s="10"/>
      <c r="J371" s="10"/>
      <c r="K371" s="10"/>
      <c r="L371" s="10"/>
      <c r="O371" s="10"/>
      <c r="P371" s="10"/>
      <c r="Q371" s="10"/>
      <c r="U371" s="10"/>
      <c r="V371" s="10"/>
      <c r="W371" s="10"/>
      <c r="AA371" s="10"/>
      <c r="AB371" s="10"/>
      <c r="AE371" s="10"/>
      <c r="AF371" s="10"/>
      <c r="AG371" s="10"/>
      <c r="AK371" s="10"/>
      <c r="AL371" s="10"/>
      <c r="AM371" s="10"/>
      <c r="AP371" s="10"/>
      <c r="AQ371" s="10"/>
      <c r="AR371" s="10"/>
      <c r="AU371" s="10"/>
      <c r="AV371" s="10"/>
      <c r="AW371" s="10"/>
    </row>
    <row r="372" spans="5:49" s="6" customFormat="1" x14ac:dyDescent="0.3">
      <c r="E372" s="10"/>
      <c r="F372" s="10"/>
      <c r="G372" s="10"/>
      <c r="J372" s="10"/>
      <c r="K372" s="10"/>
      <c r="L372" s="10"/>
      <c r="O372" s="10"/>
      <c r="P372" s="10"/>
      <c r="Q372" s="10"/>
      <c r="U372" s="10"/>
      <c r="V372" s="10"/>
      <c r="W372" s="10"/>
      <c r="AA372" s="10"/>
      <c r="AB372" s="10"/>
      <c r="AE372" s="10"/>
      <c r="AF372" s="10"/>
      <c r="AG372" s="10"/>
      <c r="AK372" s="10"/>
      <c r="AL372" s="10"/>
      <c r="AM372" s="10"/>
      <c r="AP372" s="10"/>
      <c r="AQ372" s="10"/>
      <c r="AR372" s="10"/>
      <c r="AU372" s="10"/>
      <c r="AV372" s="10"/>
      <c r="AW372" s="10"/>
    </row>
    <row r="373" spans="5:49" s="6" customFormat="1" x14ac:dyDescent="0.3">
      <c r="E373" s="10"/>
      <c r="F373" s="10"/>
      <c r="G373" s="10"/>
      <c r="J373" s="10"/>
      <c r="K373" s="10"/>
      <c r="L373" s="10"/>
      <c r="O373" s="10"/>
      <c r="P373" s="10"/>
      <c r="Q373" s="10"/>
      <c r="U373" s="10"/>
      <c r="V373" s="10"/>
      <c r="W373" s="10"/>
      <c r="AA373" s="10"/>
      <c r="AB373" s="10"/>
      <c r="AE373" s="10"/>
      <c r="AF373" s="10"/>
      <c r="AG373" s="10"/>
      <c r="AK373" s="10"/>
      <c r="AL373" s="10"/>
      <c r="AM373" s="10"/>
      <c r="AP373" s="10"/>
      <c r="AQ373" s="10"/>
      <c r="AR373" s="10"/>
      <c r="AU373" s="10"/>
      <c r="AV373" s="10"/>
      <c r="AW373" s="10"/>
    </row>
    <row r="374" spans="5:49" s="6" customFormat="1" x14ac:dyDescent="0.3">
      <c r="E374" s="10"/>
      <c r="F374" s="10"/>
      <c r="G374" s="10"/>
      <c r="J374" s="10"/>
      <c r="K374" s="10"/>
      <c r="L374" s="10"/>
      <c r="O374" s="10"/>
      <c r="P374" s="10"/>
      <c r="Q374" s="10"/>
      <c r="U374" s="10"/>
      <c r="V374" s="10"/>
      <c r="W374" s="10"/>
      <c r="AA374" s="10"/>
      <c r="AB374" s="10"/>
      <c r="AE374" s="10"/>
      <c r="AF374" s="10"/>
      <c r="AG374" s="10"/>
      <c r="AK374" s="10"/>
      <c r="AL374" s="10"/>
      <c r="AM374" s="10"/>
      <c r="AP374" s="10"/>
      <c r="AQ374" s="10"/>
      <c r="AR374" s="10"/>
      <c r="AU374" s="10"/>
      <c r="AV374" s="10"/>
      <c r="AW374" s="10"/>
    </row>
    <row r="375" spans="5:49" s="6" customFormat="1" x14ac:dyDescent="0.3">
      <c r="E375" s="10"/>
      <c r="F375" s="10"/>
      <c r="G375" s="10"/>
      <c r="J375" s="10"/>
      <c r="K375" s="10"/>
      <c r="L375" s="10"/>
      <c r="O375" s="10"/>
      <c r="P375" s="10"/>
      <c r="Q375" s="10"/>
      <c r="U375" s="10"/>
      <c r="V375" s="10"/>
      <c r="W375" s="10"/>
      <c r="AA375" s="10"/>
      <c r="AB375" s="10"/>
      <c r="AE375" s="10"/>
      <c r="AF375" s="10"/>
      <c r="AG375" s="10"/>
      <c r="AK375" s="10"/>
      <c r="AL375" s="10"/>
      <c r="AM375" s="10"/>
      <c r="AP375" s="10"/>
      <c r="AQ375" s="10"/>
      <c r="AR375" s="10"/>
      <c r="AU375" s="10"/>
      <c r="AV375" s="10"/>
      <c r="AW375" s="10"/>
    </row>
    <row r="376" spans="5:49" s="6" customFormat="1" x14ac:dyDescent="0.3">
      <c r="E376" s="10"/>
      <c r="F376" s="10"/>
      <c r="G376" s="10"/>
      <c r="J376" s="10"/>
      <c r="K376" s="10"/>
      <c r="L376" s="10"/>
      <c r="O376" s="10"/>
      <c r="P376" s="10"/>
      <c r="Q376" s="10"/>
      <c r="U376" s="10"/>
      <c r="V376" s="10"/>
      <c r="W376" s="10"/>
      <c r="AA376" s="10"/>
      <c r="AB376" s="10"/>
      <c r="AE376" s="10"/>
      <c r="AF376" s="10"/>
      <c r="AG376" s="10"/>
      <c r="AK376" s="10"/>
      <c r="AL376" s="10"/>
      <c r="AM376" s="10"/>
      <c r="AP376" s="10"/>
      <c r="AQ376" s="10"/>
      <c r="AR376" s="10"/>
      <c r="AU376" s="10"/>
      <c r="AV376" s="10"/>
      <c r="AW376" s="10"/>
    </row>
    <row r="377" spans="5:49" s="6" customFormat="1" x14ac:dyDescent="0.3">
      <c r="E377" s="10"/>
      <c r="F377" s="10"/>
      <c r="G377" s="10"/>
      <c r="J377" s="10"/>
      <c r="K377" s="10"/>
      <c r="L377" s="10"/>
      <c r="O377" s="10"/>
      <c r="P377" s="10"/>
      <c r="Q377" s="10"/>
      <c r="U377" s="10"/>
      <c r="V377" s="10"/>
      <c r="W377" s="10"/>
      <c r="AA377" s="10"/>
      <c r="AB377" s="10"/>
      <c r="AE377" s="10"/>
      <c r="AF377" s="10"/>
      <c r="AG377" s="10"/>
      <c r="AK377" s="10"/>
      <c r="AL377" s="10"/>
      <c r="AM377" s="10"/>
      <c r="AP377" s="10"/>
      <c r="AQ377" s="10"/>
      <c r="AR377" s="10"/>
      <c r="AU377" s="10"/>
      <c r="AV377" s="10"/>
      <c r="AW377" s="10"/>
    </row>
    <row r="378" spans="5:49" s="6" customFormat="1" x14ac:dyDescent="0.3">
      <c r="E378" s="10"/>
      <c r="F378" s="10"/>
      <c r="G378" s="10"/>
      <c r="J378" s="10"/>
      <c r="K378" s="10"/>
      <c r="L378" s="10"/>
      <c r="O378" s="10"/>
      <c r="P378" s="10"/>
      <c r="Q378" s="10"/>
      <c r="U378" s="10"/>
      <c r="V378" s="10"/>
      <c r="W378" s="10"/>
      <c r="AA378" s="10"/>
      <c r="AB378" s="10"/>
      <c r="AE378" s="10"/>
      <c r="AF378" s="10"/>
      <c r="AG378" s="10"/>
      <c r="AK378" s="10"/>
      <c r="AL378" s="10"/>
      <c r="AM378" s="10"/>
      <c r="AP378" s="10"/>
      <c r="AQ378" s="10"/>
      <c r="AR378" s="10"/>
      <c r="AU378" s="10"/>
      <c r="AV378" s="10"/>
      <c r="AW378" s="10"/>
    </row>
    <row r="379" spans="5:49" s="6" customFormat="1" x14ac:dyDescent="0.3">
      <c r="E379" s="10"/>
      <c r="F379" s="10"/>
      <c r="G379" s="10"/>
      <c r="J379" s="10"/>
      <c r="K379" s="10"/>
      <c r="L379" s="10"/>
      <c r="O379" s="10"/>
      <c r="P379" s="10"/>
      <c r="Q379" s="10"/>
      <c r="U379" s="10"/>
      <c r="V379" s="10"/>
      <c r="W379" s="10"/>
      <c r="AA379" s="10"/>
      <c r="AB379" s="10"/>
      <c r="AE379" s="10"/>
      <c r="AF379" s="10"/>
      <c r="AG379" s="10"/>
      <c r="AK379" s="10"/>
      <c r="AL379" s="10"/>
      <c r="AM379" s="10"/>
      <c r="AP379" s="10"/>
      <c r="AQ379" s="10"/>
      <c r="AR379" s="10"/>
      <c r="AU379" s="10"/>
      <c r="AV379" s="10"/>
      <c r="AW379" s="10"/>
    </row>
    <row r="380" spans="5:49" s="6" customFormat="1" x14ac:dyDescent="0.3">
      <c r="E380" s="10"/>
      <c r="F380" s="10"/>
      <c r="G380" s="10"/>
      <c r="J380" s="10"/>
      <c r="K380" s="10"/>
      <c r="L380" s="10"/>
      <c r="O380" s="10"/>
      <c r="P380" s="10"/>
      <c r="Q380" s="10"/>
      <c r="U380" s="10"/>
      <c r="V380" s="10"/>
      <c r="W380" s="10"/>
      <c r="AA380" s="10"/>
      <c r="AB380" s="10"/>
      <c r="AE380" s="10"/>
      <c r="AF380" s="10"/>
      <c r="AG380" s="10"/>
      <c r="AK380" s="10"/>
      <c r="AL380" s="10"/>
      <c r="AM380" s="10"/>
      <c r="AP380" s="10"/>
      <c r="AQ380" s="10"/>
      <c r="AR380" s="10"/>
      <c r="AU380" s="10"/>
      <c r="AV380" s="10"/>
      <c r="AW380" s="10"/>
    </row>
    <row r="381" spans="5:49" s="6" customFormat="1" x14ac:dyDescent="0.3">
      <c r="E381" s="10"/>
      <c r="F381" s="10"/>
      <c r="G381" s="10"/>
      <c r="J381" s="10"/>
      <c r="K381" s="10"/>
      <c r="L381" s="10"/>
      <c r="O381" s="10"/>
      <c r="P381" s="10"/>
      <c r="Q381" s="10"/>
      <c r="U381" s="10"/>
      <c r="V381" s="10"/>
      <c r="W381" s="10"/>
      <c r="AA381" s="10"/>
      <c r="AB381" s="10"/>
      <c r="AE381" s="10"/>
      <c r="AF381" s="10"/>
      <c r="AG381" s="10"/>
      <c r="AK381" s="10"/>
      <c r="AL381" s="10"/>
      <c r="AM381" s="10"/>
      <c r="AP381" s="10"/>
      <c r="AQ381" s="10"/>
      <c r="AR381" s="10"/>
      <c r="AU381" s="10"/>
      <c r="AV381" s="10"/>
      <c r="AW381" s="10"/>
    </row>
    <row r="382" spans="5:49" s="6" customFormat="1" x14ac:dyDescent="0.3">
      <c r="E382" s="10"/>
      <c r="F382" s="10"/>
      <c r="G382" s="10"/>
      <c r="J382" s="10"/>
      <c r="K382" s="10"/>
      <c r="L382" s="10"/>
      <c r="O382" s="10"/>
      <c r="P382" s="10"/>
      <c r="Q382" s="10"/>
      <c r="U382" s="10"/>
      <c r="V382" s="10"/>
      <c r="W382" s="10"/>
      <c r="AA382" s="10"/>
      <c r="AB382" s="10"/>
      <c r="AE382" s="10"/>
      <c r="AF382" s="10"/>
      <c r="AG382" s="10"/>
      <c r="AK382" s="10"/>
      <c r="AL382" s="10"/>
      <c r="AM382" s="10"/>
      <c r="AP382" s="10"/>
      <c r="AQ382" s="10"/>
      <c r="AR382" s="10"/>
      <c r="AU382" s="10"/>
      <c r="AV382" s="10"/>
      <c r="AW382" s="10"/>
    </row>
    <row r="383" spans="5:49" s="6" customFormat="1" x14ac:dyDescent="0.3">
      <c r="E383" s="10"/>
      <c r="F383" s="10"/>
      <c r="G383" s="10"/>
      <c r="J383" s="10"/>
      <c r="K383" s="10"/>
      <c r="L383" s="10"/>
      <c r="O383" s="10"/>
      <c r="P383" s="10"/>
      <c r="Q383" s="10"/>
      <c r="U383" s="10"/>
      <c r="V383" s="10"/>
      <c r="W383" s="10"/>
      <c r="AA383" s="10"/>
      <c r="AB383" s="10"/>
      <c r="AE383" s="10"/>
      <c r="AF383" s="10"/>
      <c r="AG383" s="10"/>
      <c r="AK383" s="10"/>
      <c r="AL383" s="10"/>
      <c r="AM383" s="10"/>
      <c r="AP383" s="10"/>
      <c r="AQ383" s="10"/>
      <c r="AR383" s="10"/>
      <c r="AU383" s="10"/>
      <c r="AV383" s="10"/>
      <c r="AW383" s="10"/>
    </row>
    <row r="384" spans="5:49" s="6" customFormat="1" x14ac:dyDescent="0.3">
      <c r="E384" s="10"/>
      <c r="F384" s="10"/>
      <c r="G384" s="10"/>
      <c r="J384" s="10"/>
      <c r="K384" s="10"/>
      <c r="L384" s="10"/>
      <c r="O384" s="10"/>
      <c r="P384" s="10"/>
      <c r="Q384" s="10"/>
      <c r="U384" s="10"/>
      <c r="V384" s="10"/>
      <c r="W384" s="10"/>
      <c r="AA384" s="10"/>
      <c r="AB384" s="10"/>
      <c r="AE384" s="10"/>
      <c r="AF384" s="10"/>
      <c r="AG384" s="10"/>
      <c r="AK384" s="10"/>
      <c r="AL384" s="10"/>
      <c r="AM384" s="10"/>
      <c r="AP384" s="10"/>
      <c r="AQ384" s="10"/>
      <c r="AR384" s="10"/>
      <c r="AU384" s="10"/>
      <c r="AV384" s="10"/>
      <c r="AW384" s="10"/>
    </row>
    <row r="385" spans="5:49" s="6" customFormat="1" x14ac:dyDescent="0.3">
      <c r="E385" s="10"/>
      <c r="F385" s="10"/>
      <c r="G385" s="10"/>
      <c r="J385" s="10"/>
      <c r="K385" s="10"/>
      <c r="L385" s="10"/>
      <c r="O385" s="10"/>
      <c r="P385" s="10"/>
      <c r="Q385" s="10"/>
      <c r="U385" s="10"/>
      <c r="V385" s="10"/>
      <c r="W385" s="10"/>
      <c r="AA385" s="10"/>
      <c r="AB385" s="10"/>
      <c r="AE385" s="10"/>
      <c r="AF385" s="10"/>
      <c r="AG385" s="10"/>
      <c r="AK385" s="10"/>
      <c r="AL385" s="10"/>
      <c r="AM385" s="10"/>
      <c r="AP385" s="10"/>
      <c r="AQ385" s="10"/>
      <c r="AR385" s="10"/>
      <c r="AU385" s="10"/>
      <c r="AV385" s="10"/>
      <c r="AW385" s="10"/>
    </row>
    <row r="386" spans="5:49" s="6" customFormat="1" x14ac:dyDescent="0.3">
      <c r="E386" s="10"/>
      <c r="F386" s="10"/>
      <c r="G386" s="10"/>
      <c r="J386" s="10"/>
      <c r="K386" s="10"/>
      <c r="L386" s="10"/>
      <c r="O386" s="10"/>
      <c r="P386" s="10"/>
      <c r="Q386" s="10"/>
      <c r="U386" s="10"/>
      <c r="V386" s="10"/>
      <c r="W386" s="10"/>
      <c r="AA386" s="10"/>
      <c r="AB386" s="10"/>
      <c r="AE386" s="10"/>
      <c r="AF386" s="10"/>
      <c r="AG386" s="10"/>
      <c r="AK386" s="10"/>
      <c r="AL386" s="10"/>
      <c r="AM386" s="10"/>
      <c r="AP386" s="10"/>
      <c r="AQ386" s="10"/>
      <c r="AR386" s="10"/>
      <c r="AU386" s="10"/>
      <c r="AV386" s="10"/>
      <c r="AW386" s="10"/>
    </row>
    <row r="387" spans="5:49" s="6" customFormat="1" x14ac:dyDescent="0.3">
      <c r="E387" s="10"/>
      <c r="F387" s="10"/>
      <c r="G387" s="10"/>
      <c r="J387" s="10"/>
      <c r="K387" s="10"/>
      <c r="L387" s="10"/>
      <c r="O387" s="10"/>
      <c r="P387" s="10"/>
      <c r="Q387" s="10"/>
      <c r="U387" s="10"/>
      <c r="V387" s="10"/>
      <c r="W387" s="10"/>
      <c r="AA387" s="10"/>
      <c r="AB387" s="10"/>
      <c r="AE387" s="10"/>
      <c r="AF387" s="10"/>
      <c r="AG387" s="10"/>
      <c r="AK387" s="10"/>
      <c r="AL387" s="10"/>
      <c r="AM387" s="10"/>
      <c r="AP387" s="10"/>
      <c r="AQ387" s="10"/>
      <c r="AR387" s="10"/>
      <c r="AU387" s="10"/>
      <c r="AV387" s="10"/>
      <c r="AW387" s="10"/>
    </row>
    <row r="388" spans="5:49" s="6" customFormat="1" x14ac:dyDescent="0.3">
      <c r="E388" s="10"/>
      <c r="F388" s="10"/>
      <c r="G388" s="10"/>
      <c r="J388" s="10"/>
      <c r="K388" s="10"/>
      <c r="L388" s="10"/>
      <c r="O388" s="10"/>
      <c r="P388" s="10"/>
      <c r="Q388" s="10"/>
      <c r="U388" s="10"/>
      <c r="V388" s="10"/>
      <c r="W388" s="10"/>
      <c r="AA388" s="10"/>
      <c r="AB388" s="10"/>
      <c r="AE388" s="10"/>
      <c r="AF388" s="10"/>
      <c r="AG388" s="10"/>
      <c r="AK388" s="10"/>
      <c r="AL388" s="10"/>
      <c r="AM388" s="10"/>
      <c r="AP388" s="10"/>
      <c r="AQ388" s="10"/>
      <c r="AR388" s="10"/>
      <c r="AU388" s="10"/>
      <c r="AV388" s="10"/>
      <c r="AW388" s="10"/>
    </row>
    <row r="389" spans="5:49" s="6" customFormat="1" x14ac:dyDescent="0.3">
      <c r="E389" s="10"/>
      <c r="F389" s="10"/>
      <c r="G389" s="10"/>
      <c r="J389" s="10"/>
      <c r="K389" s="10"/>
      <c r="L389" s="10"/>
      <c r="O389" s="10"/>
      <c r="P389" s="10"/>
      <c r="Q389" s="10"/>
      <c r="U389" s="10"/>
      <c r="V389" s="10"/>
      <c r="W389" s="10"/>
      <c r="AA389" s="10"/>
      <c r="AB389" s="10"/>
      <c r="AE389" s="10"/>
      <c r="AF389" s="10"/>
      <c r="AG389" s="10"/>
      <c r="AK389" s="10"/>
      <c r="AL389" s="10"/>
      <c r="AM389" s="10"/>
      <c r="AP389" s="10"/>
      <c r="AQ389" s="10"/>
      <c r="AR389" s="10"/>
      <c r="AU389" s="10"/>
      <c r="AV389" s="10"/>
      <c r="AW389" s="10"/>
    </row>
    <row r="390" spans="5:49" s="6" customFormat="1" x14ac:dyDescent="0.3">
      <c r="E390" s="10"/>
      <c r="F390" s="10"/>
      <c r="G390" s="10"/>
      <c r="J390" s="10"/>
      <c r="K390" s="10"/>
      <c r="L390" s="10"/>
      <c r="O390" s="10"/>
      <c r="P390" s="10"/>
      <c r="Q390" s="10"/>
      <c r="U390" s="10"/>
      <c r="V390" s="10"/>
      <c r="W390" s="10"/>
      <c r="AA390" s="10"/>
      <c r="AB390" s="10"/>
      <c r="AE390" s="10"/>
      <c r="AF390" s="10"/>
      <c r="AG390" s="10"/>
      <c r="AK390" s="10"/>
      <c r="AL390" s="10"/>
      <c r="AM390" s="10"/>
      <c r="AP390" s="10"/>
      <c r="AQ390" s="10"/>
      <c r="AR390" s="10"/>
      <c r="AU390" s="10"/>
      <c r="AV390" s="10"/>
      <c r="AW390" s="10"/>
    </row>
    <row r="391" spans="5:49" s="6" customFormat="1" x14ac:dyDescent="0.3">
      <c r="E391" s="10"/>
      <c r="F391" s="10"/>
      <c r="G391" s="10"/>
      <c r="J391" s="10"/>
      <c r="K391" s="10"/>
      <c r="L391" s="10"/>
      <c r="O391" s="10"/>
      <c r="P391" s="10"/>
      <c r="Q391" s="10"/>
      <c r="U391" s="10"/>
      <c r="V391" s="10"/>
      <c r="W391" s="10"/>
      <c r="AA391" s="10"/>
      <c r="AB391" s="10"/>
      <c r="AE391" s="10"/>
      <c r="AF391" s="10"/>
      <c r="AG391" s="10"/>
      <c r="AK391" s="10"/>
      <c r="AL391" s="10"/>
      <c r="AM391" s="10"/>
      <c r="AP391" s="10"/>
      <c r="AQ391" s="10"/>
      <c r="AR391" s="10"/>
      <c r="AU391" s="10"/>
      <c r="AV391" s="10"/>
      <c r="AW391" s="10"/>
    </row>
    <row r="392" spans="5:49" s="6" customFormat="1" x14ac:dyDescent="0.3">
      <c r="E392" s="10"/>
      <c r="F392" s="10"/>
      <c r="G392" s="10"/>
      <c r="J392" s="10"/>
      <c r="K392" s="10"/>
      <c r="L392" s="10"/>
      <c r="O392" s="10"/>
      <c r="P392" s="10"/>
      <c r="Q392" s="10"/>
      <c r="U392" s="10"/>
      <c r="V392" s="10"/>
      <c r="W392" s="10"/>
      <c r="AA392" s="10"/>
      <c r="AB392" s="10"/>
      <c r="AE392" s="10"/>
      <c r="AF392" s="10"/>
      <c r="AG392" s="10"/>
      <c r="AK392" s="10"/>
      <c r="AL392" s="10"/>
      <c r="AM392" s="10"/>
      <c r="AP392" s="10"/>
      <c r="AQ392" s="10"/>
      <c r="AR392" s="10"/>
      <c r="AU392" s="10"/>
      <c r="AV392" s="10"/>
      <c r="AW392" s="10"/>
    </row>
    <row r="393" spans="5:49" s="6" customFormat="1" x14ac:dyDescent="0.3">
      <c r="E393" s="10"/>
      <c r="F393" s="10"/>
      <c r="G393" s="10"/>
      <c r="J393" s="10"/>
      <c r="K393" s="10"/>
      <c r="L393" s="10"/>
      <c r="O393" s="10"/>
      <c r="P393" s="10"/>
      <c r="Q393" s="10"/>
      <c r="U393" s="10"/>
      <c r="V393" s="10"/>
      <c r="W393" s="10"/>
      <c r="AA393" s="10"/>
      <c r="AB393" s="10"/>
      <c r="AE393" s="10"/>
      <c r="AF393" s="10"/>
      <c r="AG393" s="10"/>
      <c r="AK393" s="10"/>
      <c r="AL393" s="10"/>
      <c r="AM393" s="10"/>
      <c r="AP393" s="10"/>
      <c r="AQ393" s="10"/>
      <c r="AR393" s="10"/>
      <c r="AU393" s="10"/>
      <c r="AV393" s="10"/>
      <c r="AW393" s="10"/>
    </row>
    <row r="394" spans="5:49" s="6" customFormat="1" x14ac:dyDescent="0.3">
      <c r="E394" s="10"/>
      <c r="F394" s="10"/>
      <c r="G394" s="10"/>
      <c r="J394" s="10"/>
      <c r="K394" s="10"/>
      <c r="L394" s="10"/>
      <c r="O394" s="10"/>
      <c r="P394" s="10"/>
      <c r="Q394" s="10"/>
      <c r="U394" s="10"/>
      <c r="V394" s="10"/>
      <c r="W394" s="10"/>
      <c r="AA394" s="10"/>
      <c r="AB394" s="10"/>
      <c r="AE394" s="10"/>
      <c r="AF394" s="10"/>
      <c r="AG394" s="10"/>
      <c r="AK394" s="10"/>
      <c r="AL394" s="10"/>
      <c r="AM394" s="10"/>
      <c r="AP394" s="10"/>
      <c r="AQ394" s="10"/>
      <c r="AR394" s="10"/>
      <c r="AU394" s="10"/>
      <c r="AV394" s="10"/>
      <c r="AW394" s="10"/>
    </row>
    <row r="395" spans="5:49" s="6" customFormat="1" x14ac:dyDescent="0.3">
      <c r="E395" s="10"/>
      <c r="F395" s="10"/>
      <c r="G395" s="10"/>
      <c r="J395" s="10"/>
      <c r="K395" s="10"/>
      <c r="L395" s="10"/>
      <c r="O395" s="10"/>
      <c r="P395" s="10"/>
      <c r="Q395" s="10"/>
      <c r="U395" s="10"/>
      <c r="V395" s="10"/>
      <c r="W395" s="10"/>
      <c r="AA395" s="10"/>
      <c r="AB395" s="10"/>
      <c r="AE395" s="10"/>
      <c r="AF395" s="10"/>
      <c r="AG395" s="10"/>
      <c r="AK395" s="10"/>
      <c r="AL395" s="10"/>
      <c r="AM395" s="10"/>
      <c r="AP395" s="10"/>
      <c r="AQ395" s="10"/>
      <c r="AR395" s="10"/>
      <c r="AU395" s="10"/>
      <c r="AV395" s="10"/>
      <c r="AW395" s="10"/>
    </row>
    <row r="396" spans="5:49" s="6" customFormat="1" x14ac:dyDescent="0.3">
      <c r="E396" s="10"/>
      <c r="F396" s="10"/>
      <c r="G396" s="10"/>
      <c r="J396" s="10"/>
      <c r="K396" s="10"/>
      <c r="L396" s="10"/>
      <c r="O396" s="10"/>
      <c r="P396" s="10"/>
      <c r="Q396" s="10"/>
      <c r="U396" s="10"/>
      <c r="V396" s="10"/>
      <c r="W396" s="10"/>
      <c r="AA396" s="10"/>
      <c r="AB396" s="10"/>
      <c r="AE396" s="10"/>
      <c r="AF396" s="10"/>
      <c r="AG396" s="10"/>
      <c r="AK396" s="10"/>
      <c r="AL396" s="10"/>
      <c r="AM396" s="10"/>
      <c r="AP396" s="10"/>
      <c r="AQ396" s="10"/>
      <c r="AR396" s="10"/>
      <c r="AU396" s="10"/>
      <c r="AV396" s="10"/>
      <c r="AW396" s="10"/>
    </row>
    <row r="397" spans="5:49" s="6" customFormat="1" x14ac:dyDescent="0.3">
      <c r="E397" s="10"/>
      <c r="F397" s="10"/>
      <c r="G397" s="10"/>
      <c r="J397" s="10"/>
      <c r="K397" s="10"/>
      <c r="L397" s="10"/>
      <c r="O397" s="10"/>
      <c r="P397" s="10"/>
      <c r="Q397" s="10"/>
      <c r="U397" s="10"/>
      <c r="V397" s="10"/>
      <c r="W397" s="10"/>
      <c r="AA397" s="10"/>
      <c r="AB397" s="10"/>
      <c r="AE397" s="10"/>
      <c r="AF397" s="10"/>
      <c r="AG397" s="10"/>
      <c r="AK397" s="10"/>
      <c r="AL397" s="10"/>
      <c r="AM397" s="10"/>
      <c r="AP397" s="10"/>
      <c r="AQ397" s="10"/>
      <c r="AR397" s="10"/>
      <c r="AU397" s="10"/>
      <c r="AV397" s="10"/>
      <c r="AW397" s="10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S142"/>
  <sheetViews>
    <sheetView topLeftCell="Z64" workbookViewId="0">
      <selection activeCell="AF99" sqref="AF99"/>
    </sheetView>
  </sheetViews>
  <sheetFormatPr defaultRowHeight="11.25" x14ac:dyDescent="0.3"/>
  <cols>
    <col min="1" max="1" width="9" style="137"/>
    <col min="2" max="2" width="16.875" style="137" bestFit="1" customWidth="1"/>
    <col min="3" max="3" width="4.5" style="137" bestFit="1" customWidth="1"/>
    <col min="4" max="4" width="7.375" style="137" bestFit="1" customWidth="1"/>
    <col min="5" max="5" width="6.625" style="137" bestFit="1" customWidth="1"/>
    <col min="6" max="6" width="11.75" style="137" bestFit="1" customWidth="1"/>
    <col min="7" max="8" width="7.375" style="137" bestFit="1" customWidth="1"/>
    <col min="9" max="9" width="8.125" style="137" bestFit="1" customWidth="1"/>
    <col min="10" max="10" width="5.875" style="137" bestFit="1" customWidth="1"/>
    <col min="11" max="11" width="11.75" style="137" bestFit="1" customWidth="1"/>
    <col min="12" max="13" width="5.875" style="137" bestFit="1" customWidth="1"/>
    <col min="14" max="15" width="8.875" style="137" bestFit="1" customWidth="1"/>
    <col min="16" max="16" width="7" style="137" bestFit="1" customWidth="1"/>
    <col min="17" max="17" width="5.625" style="137" bestFit="1" customWidth="1"/>
    <col min="18" max="18" width="13.375" style="137" bestFit="1" customWidth="1"/>
    <col min="19" max="19" width="5.625" style="137" bestFit="1" customWidth="1"/>
    <col min="20" max="21" width="10.125" style="137" bestFit="1" customWidth="1"/>
    <col min="22" max="24" width="11" style="137" bestFit="1" customWidth="1"/>
    <col min="25" max="25" width="11.75" style="137" bestFit="1" customWidth="1"/>
    <col min="26" max="27" width="9" style="137"/>
    <col min="28" max="28" width="16.875" style="137" bestFit="1" customWidth="1"/>
    <col min="29" max="29" width="4.5" style="137" bestFit="1" customWidth="1"/>
    <col min="30" max="30" width="7.375" style="137" bestFit="1" customWidth="1"/>
    <col min="31" max="31" width="6.625" style="137" bestFit="1" customWidth="1"/>
    <col min="32" max="32" width="11.75" style="137" bestFit="1" customWidth="1"/>
    <col min="33" max="34" width="7.375" style="137" bestFit="1" customWidth="1"/>
    <col min="35" max="35" width="8.125" style="137" bestFit="1" customWidth="1"/>
    <col min="36" max="36" width="5.875" style="137" bestFit="1" customWidth="1"/>
    <col min="37" max="37" width="11.75" style="137" bestFit="1" customWidth="1"/>
    <col min="38" max="39" width="5.875" style="137" bestFit="1" customWidth="1"/>
    <col min="40" max="16384" width="9" style="137"/>
  </cols>
  <sheetData>
    <row r="1" spans="1:45" ht="12" thickBot="1" x14ac:dyDescent="0.35">
      <c r="A1" s="276" t="s">
        <v>201</v>
      </c>
      <c r="B1" s="156"/>
      <c r="C1" s="157"/>
      <c r="D1" s="156" t="s">
        <v>174</v>
      </c>
      <c r="E1" s="157" t="s">
        <v>175</v>
      </c>
      <c r="F1" s="157" t="s">
        <v>176</v>
      </c>
      <c r="G1" s="157" t="s">
        <v>177</v>
      </c>
      <c r="H1" s="158" t="s">
        <v>178</v>
      </c>
      <c r="I1" s="156" t="s">
        <v>174</v>
      </c>
      <c r="J1" s="157" t="s">
        <v>175</v>
      </c>
      <c r="K1" s="157" t="s">
        <v>176</v>
      </c>
      <c r="L1" s="157" t="s">
        <v>177</v>
      </c>
      <c r="M1" s="158" t="s">
        <v>178</v>
      </c>
      <c r="AA1" s="276" t="s">
        <v>201</v>
      </c>
      <c r="AB1" s="156"/>
      <c r="AC1" s="157"/>
      <c r="AD1" s="156" t="s">
        <v>174</v>
      </c>
      <c r="AE1" s="157" t="s">
        <v>175</v>
      </c>
      <c r="AF1" s="157" t="s">
        <v>176</v>
      </c>
      <c r="AG1" s="157" t="s">
        <v>177</v>
      </c>
      <c r="AH1" s="158" t="s">
        <v>178</v>
      </c>
      <c r="AI1" s="156" t="s">
        <v>174</v>
      </c>
      <c r="AJ1" s="157" t="s">
        <v>175</v>
      </c>
      <c r="AK1" s="157" t="s">
        <v>176</v>
      </c>
      <c r="AL1" s="157" t="s">
        <v>177</v>
      </c>
      <c r="AM1" s="158" t="s">
        <v>178</v>
      </c>
      <c r="AO1" s="156" t="s">
        <v>174</v>
      </c>
      <c r="AP1" s="157" t="s">
        <v>175</v>
      </c>
      <c r="AQ1" s="157" t="s">
        <v>176</v>
      </c>
      <c r="AR1" s="157" t="s">
        <v>177</v>
      </c>
      <c r="AS1" s="158" t="s">
        <v>178</v>
      </c>
    </row>
    <row r="2" spans="1:45" ht="16.5" customHeight="1" x14ac:dyDescent="0.3">
      <c r="A2" s="277"/>
      <c r="B2" s="138" t="s">
        <v>26</v>
      </c>
      <c r="C2" s="140"/>
      <c r="D2" s="153">
        <v>0.31</v>
      </c>
      <c r="E2" s="154">
        <v>0.28999999999999998</v>
      </c>
      <c r="F2" s="154">
        <v>0.28000000000000003</v>
      </c>
      <c r="G2" s="154">
        <v>0.26</v>
      </c>
      <c r="H2" s="155">
        <v>0.26</v>
      </c>
      <c r="I2" s="138"/>
      <c r="J2" s="139"/>
      <c r="K2" s="139"/>
      <c r="L2" s="139"/>
      <c r="M2" s="140"/>
      <c r="N2" s="129">
        <f>VLOOKUP(B2, Sheet3!$B$2:$C$142, 2, FALSE)</f>
        <v>9002876</v>
      </c>
      <c r="R2" s="137">
        <f>691</f>
        <v>691</v>
      </c>
      <c r="U2" s="137" t="s">
        <v>6</v>
      </c>
      <c r="AA2" s="277"/>
      <c r="AB2" s="138" t="s">
        <v>26</v>
      </c>
      <c r="AC2" s="140"/>
      <c r="AD2" s="153">
        <v>0.31</v>
      </c>
      <c r="AE2" s="154">
        <v>0.28999999999999998</v>
      </c>
      <c r="AF2" s="154">
        <v>0.28000000000000003</v>
      </c>
      <c r="AG2" s="154">
        <v>0.26</v>
      </c>
      <c r="AH2" s="155">
        <v>0.26</v>
      </c>
      <c r="AI2" s="138"/>
      <c r="AJ2" s="139"/>
      <c r="AK2" s="139"/>
      <c r="AL2" s="139"/>
      <c r="AM2" s="140"/>
      <c r="AO2" s="153">
        <v>0.31</v>
      </c>
      <c r="AP2" s="154">
        <v>0.28999999999999998</v>
      </c>
      <c r="AQ2" s="154">
        <v>0.28000000000000003</v>
      </c>
      <c r="AR2" s="154">
        <v>0.26</v>
      </c>
      <c r="AS2" s="155">
        <v>0.26</v>
      </c>
    </row>
    <row r="3" spans="1:45" ht="17.25" customHeight="1" thickBot="1" x14ac:dyDescent="0.35">
      <c r="A3" s="277"/>
      <c r="B3" s="141" t="s">
        <v>154</v>
      </c>
      <c r="C3" s="143"/>
      <c r="D3" s="147">
        <v>0.31</v>
      </c>
      <c r="E3" s="148">
        <v>0.28999999999999998</v>
      </c>
      <c r="F3" s="148">
        <v>0.27</v>
      </c>
      <c r="G3" s="148">
        <v>0.25</v>
      </c>
      <c r="H3" s="149">
        <v>0.25</v>
      </c>
      <c r="I3" s="141"/>
      <c r="J3" s="142"/>
      <c r="K3" s="142"/>
      <c r="L3" s="142"/>
      <c r="M3" s="143"/>
      <c r="N3" s="129">
        <f>VLOOKUP(B3, Sheet3!$B$2:$C$142, 2, FALSE)</f>
        <v>9002875</v>
      </c>
      <c r="R3" s="137">
        <f>150*3</f>
        <v>450</v>
      </c>
      <c r="U3" s="137" t="s">
        <v>217</v>
      </c>
      <c r="AA3" s="277"/>
      <c r="AB3" s="141" t="s">
        <v>154</v>
      </c>
      <c r="AC3" s="143"/>
      <c r="AD3" s="147">
        <v>0.31</v>
      </c>
      <c r="AE3" s="148">
        <v>0.28999999999999998</v>
      </c>
      <c r="AF3" s="148">
        <v>0.27</v>
      </c>
      <c r="AG3" s="148">
        <v>0.25</v>
      </c>
      <c r="AH3" s="149">
        <v>0.25</v>
      </c>
      <c r="AI3" s="141"/>
      <c r="AJ3" s="142"/>
      <c r="AK3" s="142"/>
      <c r="AL3" s="142"/>
      <c r="AM3" s="143"/>
      <c r="AO3" s="147">
        <v>0.31</v>
      </c>
      <c r="AP3" s="148">
        <v>0.28999999999999998</v>
      </c>
      <c r="AQ3" s="148">
        <v>0.27</v>
      </c>
      <c r="AR3" s="148">
        <v>0.25</v>
      </c>
      <c r="AS3" s="149">
        <v>0.25</v>
      </c>
    </row>
    <row r="4" spans="1:45" ht="16.5" customHeight="1" x14ac:dyDescent="0.3">
      <c r="A4" s="277"/>
      <c r="B4" s="138" t="s">
        <v>180</v>
      </c>
      <c r="C4" s="140"/>
      <c r="D4" s="153">
        <v>0.13</v>
      </c>
      <c r="E4" s="154">
        <v>0.1</v>
      </c>
      <c r="F4" s="154">
        <v>0.1</v>
      </c>
      <c r="G4" s="154">
        <v>0.1</v>
      </c>
      <c r="H4" s="155">
        <v>0.1</v>
      </c>
      <c r="I4" s="138"/>
      <c r="J4" s="139"/>
      <c r="K4" s="139"/>
      <c r="L4" s="139"/>
      <c r="M4" s="140"/>
      <c r="N4" s="129">
        <f>VLOOKUP(B4, Sheet3!$B$2:$C$142, 2, FALSE)</f>
        <v>9002892</v>
      </c>
      <c r="U4" s="137" t="s">
        <v>258</v>
      </c>
      <c r="AA4" s="277"/>
      <c r="AB4" s="138" t="s">
        <v>180</v>
      </c>
      <c r="AC4" s="140"/>
      <c r="AD4" s="153">
        <v>0.13</v>
      </c>
      <c r="AE4" s="154">
        <v>0.1</v>
      </c>
      <c r="AF4" s="154">
        <v>0.1</v>
      </c>
      <c r="AG4" s="154">
        <v>0.1</v>
      </c>
      <c r="AH4" s="155">
        <v>0.1</v>
      </c>
      <c r="AI4" s="138"/>
      <c r="AJ4" s="139"/>
      <c r="AK4" s="139"/>
      <c r="AL4" s="139"/>
      <c r="AM4" s="140"/>
      <c r="AO4" s="153">
        <v>0.13</v>
      </c>
      <c r="AP4" s="154">
        <v>0.1</v>
      </c>
      <c r="AQ4" s="154">
        <v>0.1</v>
      </c>
      <c r="AR4" s="154">
        <v>0.1</v>
      </c>
      <c r="AS4" s="155">
        <v>0.1</v>
      </c>
    </row>
    <row r="5" spans="1:45" ht="17.25" customHeight="1" thickBot="1" x14ac:dyDescent="0.35">
      <c r="A5" s="277"/>
      <c r="B5" s="144" t="s">
        <v>182</v>
      </c>
      <c r="C5" s="146"/>
      <c r="D5" s="150">
        <v>0.13</v>
      </c>
      <c r="E5" s="151">
        <v>0.13</v>
      </c>
      <c r="F5" s="151">
        <v>0.13</v>
      </c>
      <c r="G5" s="151">
        <v>0.13</v>
      </c>
      <c r="H5" s="152">
        <v>0.13</v>
      </c>
      <c r="I5" s="144"/>
      <c r="J5" s="145"/>
      <c r="K5" s="145"/>
      <c r="L5" s="145"/>
      <c r="M5" s="146"/>
      <c r="N5" s="129">
        <f>VLOOKUP(B5, Sheet3!$B$2:$C$142, 2, FALSE)</f>
        <v>9002883</v>
      </c>
      <c r="U5" s="137" t="s">
        <v>259</v>
      </c>
      <c r="AA5" s="277"/>
      <c r="AB5" s="144" t="s">
        <v>182</v>
      </c>
      <c r="AC5" s="146"/>
      <c r="AD5" s="150">
        <v>0.13</v>
      </c>
      <c r="AE5" s="151">
        <v>0.13</v>
      </c>
      <c r="AF5" s="151">
        <v>0.13</v>
      </c>
      <c r="AG5" s="151">
        <v>0.13</v>
      </c>
      <c r="AH5" s="152">
        <v>0.13</v>
      </c>
      <c r="AI5" s="144"/>
      <c r="AJ5" s="145"/>
      <c r="AK5" s="145"/>
      <c r="AL5" s="145"/>
      <c r="AM5" s="146"/>
      <c r="AO5" s="150">
        <v>0.13</v>
      </c>
      <c r="AP5" s="151">
        <v>0.13</v>
      </c>
      <c r="AQ5" s="151">
        <v>0.13</v>
      </c>
      <c r="AR5" s="151">
        <v>0.13</v>
      </c>
      <c r="AS5" s="152">
        <v>0.13</v>
      </c>
    </row>
    <row r="6" spans="1:45" ht="16.5" customHeight="1" x14ac:dyDescent="0.3">
      <c r="A6" s="277"/>
      <c r="B6" s="138" t="s">
        <v>149</v>
      </c>
      <c r="C6" s="140">
        <v>1</v>
      </c>
      <c r="D6" s="153">
        <v>0.03</v>
      </c>
      <c r="E6" s="154">
        <v>0.05</v>
      </c>
      <c r="F6" s="154">
        <v>0.05</v>
      </c>
      <c r="G6" s="154">
        <v>7.0000000000000007E-2</v>
      </c>
      <c r="H6" s="155">
        <v>7.0000000000000007E-2</v>
      </c>
      <c r="I6" s="138">
        <f>$C6*D6</f>
        <v>0.03</v>
      </c>
      <c r="J6" s="139">
        <f>$C6*E6</f>
        <v>0.05</v>
      </c>
      <c r="K6" s="139">
        <f>$C6*F6</f>
        <v>0.05</v>
      </c>
      <c r="L6" s="139">
        <f>$C6*G6</f>
        <v>7.0000000000000007E-2</v>
      </c>
      <c r="M6" s="140">
        <f>$C6*H6</f>
        <v>7.0000000000000007E-2</v>
      </c>
      <c r="N6" s="129">
        <f>VLOOKUP(B6, Sheet3!$B$2:$C$142, 2, FALSE)</f>
        <v>9002872</v>
      </c>
      <c r="U6" s="137" t="s">
        <v>260</v>
      </c>
      <c r="AA6" s="277"/>
      <c r="AB6" s="138" t="s">
        <v>149</v>
      </c>
      <c r="AC6" s="140">
        <v>1</v>
      </c>
      <c r="AD6" s="153">
        <v>0.03</v>
      </c>
      <c r="AE6" s="154">
        <v>0.05</v>
      </c>
      <c r="AF6" s="154">
        <v>0.05</v>
      </c>
      <c r="AG6" s="154">
        <v>7.0000000000000007E-2</v>
      </c>
      <c r="AH6" s="155">
        <v>7.0000000000000007E-2</v>
      </c>
      <c r="AI6" s="138">
        <f>$C6*AD6</f>
        <v>0.03</v>
      </c>
      <c r="AJ6" s="139">
        <f>$C6*AE6</f>
        <v>0.05</v>
      </c>
      <c r="AK6" s="139">
        <f>$C6*AF6</f>
        <v>0.05</v>
      </c>
      <c r="AL6" s="139">
        <f>$C6*AG6</f>
        <v>7.0000000000000007E-2</v>
      </c>
      <c r="AM6" s="140">
        <f>$C6*AH6</f>
        <v>7.0000000000000007E-2</v>
      </c>
      <c r="AO6" s="153">
        <v>0.03</v>
      </c>
      <c r="AP6" s="154">
        <v>0.05</v>
      </c>
      <c r="AQ6" s="154">
        <v>0.05</v>
      </c>
      <c r="AR6" s="154">
        <v>7.0000000000000007E-2</v>
      </c>
      <c r="AS6" s="155">
        <v>7.0000000000000007E-2</v>
      </c>
    </row>
    <row r="7" spans="1:45" ht="17.25" customHeight="1" thickBot="1" x14ac:dyDescent="0.35">
      <c r="A7" s="277"/>
      <c r="B7" s="144" t="s">
        <v>151</v>
      </c>
      <c r="C7" s="146">
        <v>2</v>
      </c>
      <c r="D7" s="150">
        <v>0.01</v>
      </c>
      <c r="E7" s="151">
        <v>0.03</v>
      </c>
      <c r="F7" s="151">
        <v>0.03</v>
      </c>
      <c r="G7" s="151">
        <v>0.03</v>
      </c>
      <c r="H7" s="152">
        <v>0.03</v>
      </c>
      <c r="I7" s="144">
        <f t="shared" ref="I7" si="0">$C7*D7</f>
        <v>0.02</v>
      </c>
      <c r="J7" s="145">
        <f t="shared" ref="J7" si="1">$C7*E7</f>
        <v>0.06</v>
      </c>
      <c r="K7" s="145">
        <f t="shared" ref="K7" si="2">$C7*F7</f>
        <v>0.06</v>
      </c>
      <c r="L7" s="145">
        <f t="shared" ref="L7" si="3">$C7*G7</f>
        <v>0.06</v>
      </c>
      <c r="M7" s="146">
        <f t="shared" ref="M7" si="4">$C7*H7</f>
        <v>0.06</v>
      </c>
      <c r="N7" s="129">
        <f>VLOOKUP(B7, Sheet3!$B$2:$C$142, 2, FALSE)</f>
        <v>9002873</v>
      </c>
      <c r="U7" s="137" t="s">
        <v>261</v>
      </c>
      <c r="AA7" s="277"/>
      <c r="AB7" s="144" t="s">
        <v>151</v>
      </c>
      <c r="AC7" s="146">
        <v>2</v>
      </c>
      <c r="AD7" s="150">
        <v>1.4E-2</v>
      </c>
      <c r="AE7" s="151">
        <v>0.03</v>
      </c>
      <c r="AF7" s="151">
        <v>0.03</v>
      </c>
      <c r="AG7" s="151">
        <v>3.9E-2</v>
      </c>
      <c r="AH7" s="152">
        <v>3.9E-2</v>
      </c>
      <c r="AI7" s="144">
        <f t="shared" ref="AI7" si="5">$C7*AD7</f>
        <v>2.8000000000000001E-2</v>
      </c>
      <c r="AJ7" s="145">
        <f t="shared" ref="AJ7" si="6">$C7*AE7</f>
        <v>0.06</v>
      </c>
      <c r="AK7" s="145">
        <f t="shared" ref="AK7" si="7">$C7*AF7</f>
        <v>0.06</v>
      </c>
      <c r="AL7" s="145">
        <f t="shared" ref="AL7" si="8">$C7*AG7</f>
        <v>7.8E-2</v>
      </c>
      <c r="AM7" s="146">
        <f t="shared" ref="AM7" si="9">$C7*AH7</f>
        <v>7.8E-2</v>
      </c>
      <c r="AO7" s="150">
        <v>0.01</v>
      </c>
      <c r="AP7" s="151">
        <v>0.03</v>
      </c>
      <c r="AQ7" s="151">
        <v>0.03</v>
      </c>
      <c r="AR7" s="151">
        <v>0.03</v>
      </c>
      <c r="AS7" s="152">
        <v>0.03</v>
      </c>
    </row>
    <row r="8" spans="1:45" ht="16.5" customHeight="1" x14ac:dyDescent="0.3">
      <c r="A8" s="277"/>
      <c r="B8" s="138" t="s">
        <v>186</v>
      </c>
      <c r="C8" s="140"/>
      <c r="D8" s="153">
        <v>2E-3</v>
      </c>
      <c r="E8" s="154">
        <v>2E-3</v>
      </c>
      <c r="F8" s="154">
        <v>4.0000000000000001E-3</v>
      </c>
      <c r="G8" s="154">
        <v>4.0000000000000001E-3</v>
      </c>
      <c r="H8" s="154">
        <v>4.0000000000000001E-3</v>
      </c>
      <c r="I8" s="138"/>
      <c r="J8" s="139"/>
      <c r="K8" s="139"/>
      <c r="L8" s="139"/>
      <c r="M8" s="140"/>
      <c r="N8" s="129">
        <f>VLOOKUP(B8, Sheet3!$B$2:$C$142, 2, FALSE)</f>
        <v>9002935</v>
      </c>
      <c r="U8" s="137" t="s">
        <v>262</v>
      </c>
      <c r="AA8" s="277"/>
      <c r="AB8" s="138" t="s">
        <v>186</v>
      </c>
      <c r="AC8" s="140"/>
      <c r="AD8" s="153">
        <v>2E-3</v>
      </c>
      <c r="AE8" s="154">
        <v>2E-3</v>
      </c>
      <c r="AF8" s="154">
        <v>4.0000000000000001E-3</v>
      </c>
      <c r="AG8" s="154">
        <v>4.0000000000000001E-3</v>
      </c>
      <c r="AH8" s="154">
        <v>4.0000000000000001E-3</v>
      </c>
      <c r="AI8" s="138"/>
      <c r="AJ8" s="139"/>
      <c r="AK8" s="139"/>
      <c r="AL8" s="139"/>
      <c r="AM8" s="140"/>
      <c r="AO8" s="153">
        <v>2E-3</v>
      </c>
      <c r="AP8" s="154">
        <v>2E-3</v>
      </c>
      <c r="AQ8" s="154">
        <v>4.0000000000000001E-3</v>
      </c>
      <c r="AR8" s="154">
        <v>4.0000000000000001E-3</v>
      </c>
      <c r="AS8" s="154">
        <v>4.0000000000000001E-3</v>
      </c>
    </row>
    <row r="9" spans="1:45" ht="16.5" customHeight="1" x14ac:dyDescent="0.3">
      <c r="A9" s="277"/>
      <c r="B9" s="141" t="s">
        <v>188</v>
      </c>
      <c r="C9" s="143"/>
      <c r="D9" s="147">
        <v>2E-3</v>
      </c>
      <c r="E9" s="148">
        <v>2E-3</v>
      </c>
      <c r="F9" s="148">
        <v>4.0000000000000001E-3</v>
      </c>
      <c r="G9" s="148">
        <v>4.0000000000000001E-3</v>
      </c>
      <c r="H9" s="148">
        <v>4.0000000000000001E-3</v>
      </c>
      <c r="I9" s="141"/>
      <c r="J9" s="142"/>
      <c r="K9" s="142"/>
      <c r="L9" s="142"/>
      <c r="M9" s="143"/>
      <c r="N9" s="129">
        <f>VLOOKUP(B9, Sheet3!$B$2:$C$142, 2, FALSE)</f>
        <v>9002932</v>
      </c>
      <c r="U9" s="137" t="s">
        <v>222</v>
      </c>
      <c r="AA9" s="277"/>
      <c r="AB9" s="141" t="s">
        <v>188</v>
      </c>
      <c r="AC9" s="143"/>
      <c r="AD9" s="147">
        <v>2E-3</v>
      </c>
      <c r="AE9" s="148">
        <v>2E-3</v>
      </c>
      <c r="AF9" s="148">
        <v>4.0000000000000001E-3</v>
      </c>
      <c r="AG9" s="148">
        <v>4.0000000000000001E-3</v>
      </c>
      <c r="AH9" s="148">
        <v>4.0000000000000001E-3</v>
      </c>
      <c r="AI9" s="141"/>
      <c r="AJ9" s="142"/>
      <c r="AK9" s="142"/>
      <c r="AL9" s="142"/>
      <c r="AM9" s="143"/>
      <c r="AO9" s="147">
        <v>2E-3</v>
      </c>
      <c r="AP9" s="148">
        <v>2E-3</v>
      </c>
      <c r="AQ9" s="148">
        <v>4.0000000000000001E-3</v>
      </c>
      <c r="AR9" s="148">
        <v>4.0000000000000001E-3</v>
      </c>
      <c r="AS9" s="148">
        <v>4.0000000000000001E-3</v>
      </c>
    </row>
    <row r="10" spans="1:45" ht="16.5" customHeight="1" x14ac:dyDescent="0.3">
      <c r="A10" s="277"/>
      <c r="B10" s="141" t="s">
        <v>190</v>
      </c>
      <c r="C10" s="143"/>
      <c r="D10" s="147">
        <v>2E-3</v>
      </c>
      <c r="E10" s="148">
        <v>2E-3</v>
      </c>
      <c r="F10" s="148">
        <v>4.0000000000000001E-3</v>
      </c>
      <c r="G10" s="148">
        <v>4.0000000000000001E-3</v>
      </c>
      <c r="H10" s="148">
        <v>4.0000000000000001E-3</v>
      </c>
      <c r="I10" s="141"/>
      <c r="J10" s="142"/>
      <c r="K10" s="142"/>
      <c r="L10" s="142"/>
      <c r="M10" s="143"/>
      <c r="N10" s="129">
        <f>VLOOKUP(B10, Sheet3!$B$2:$C$142, 2, FALSE)</f>
        <v>9002934</v>
      </c>
      <c r="U10" s="137" t="s">
        <v>263</v>
      </c>
      <c r="AA10" s="277"/>
      <c r="AB10" s="141" t="s">
        <v>190</v>
      </c>
      <c r="AC10" s="143"/>
      <c r="AD10" s="147">
        <v>2E-3</v>
      </c>
      <c r="AE10" s="148">
        <v>2E-3</v>
      </c>
      <c r="AF10" s="148">
        <v>4.0000000000000001E-3</v>
      </c>
      <c r="AG10" s="148">
        <v>4.0000000000000001E-3</v>
      </c>
      <c r="AH10" s="148">
        <v>4.0000000000000001E-3</v>
      </c>
      <c r="AI10" s="141"/>
      <c r="AJ10" s="142"/>
      <c r="AK10" s="142"/>
      <c r="AL10" s="142"/>
      <c r="AM10" s="143"/>
      <c r="AO10" s="147">
        <v>2E-3</v>
      </c>
      <c r="AP10" s="148">
        <v>2E-3</v>
      </c>
      <c r="AQ10" s="148">
        <v>4.0000000000000001E-3</v>
      </c>
      <c r="AR10" s="148">
        <v>4.0000000000000001E-3</v>
      </c>
      <c r="AS10" s="148">
        <v>4.0000000000000001E-3</v>
      </c>
    </row>
    <row r="11" spans="1:45" ht="16.5" customHeight="1" x14ac:dyDescent="0.3">
      <c r="A11" s="277"/>
      <c r="B11" s="141" t="s">
        <v>192</v>
      </c>
      <c r="C11" s="143"/>
      <c r="D11" s="147">
        <v>2E-3</v>
      </c>
      <c r="E11" s="148">
        <v>2E-3</v>
      </c>
      <c r="F11" s="148">
        <v>4.0000000000000001E-3</v>
      </c>
      <c r="G11" s="148">
        <v>4.0000000000000001E-3</v>
      </c>
      <c r="H11" s="149">
        <v>4.0000000000000001E-3</v>
      </c>
      <c r="I11" s="141"/>
      <c r="J11" s="142"/>
      <c r="K11" s="142"/>
      <c r="L11" s="142"/>
      <c r="M11" s="143"/>
      <c r="N11" s="129">
        <f>VLOOKUP(B11, Sheet3!$B$2:$C$142, 2, FALSE)</f>
        <v>9002933</v>
      </c>
      <c r="U11" s="137" t="s">
        <v>264</v>
      </c>
      <c r="AA11" s="277"/>
      <c r="AB11" s="141" t="s">
        <v>192</v>
      </c>
      <c r="AC11" s="143"/>
      <c r="AD11" s="147">
        <v>2E-3</v>
      </c>
      <c r="AE11" s="148">
        <v>2E-3</v>
      </c>
      <c r="AF11" s="148">
        <v>4.0000000000000001E-3</v>
      </c>
      <c r="AG11" s="148">
        <v>4.0000000000000001E-3</v>
      </c>
      <c r="AH11" s="149">
        <v>4.0000000000000001E-3</v>
      </c>
      <c r="AI11" s="141"/>
      <c r="AJ11" s="142"/>
      <c r="AK11" s="142"/>
      <c r="AL11" s="142"/>
      <c r="AM11" s="143"/>
      <c r="AO11" s="147">
        <v>2E-3</v>
      </c>
      <c r="AP11" s="148">
        <v>2E-3</v>
      </c>
      <c r="AQ11" s="148">
        <v>4.0000000000000001E-3</v>
      </c>
      <c r="AR11" s="148">
        <v>4.0000000000000001E-3</v>
      </c>
      <c r="AS11" s="149">
        <v>4.0000000000000001E-3</v>
      </c>
    </row>
    <row r="12" spans="1:45" ht="17.25" customHeight="1" thickBot="1" x14ac:dyDescent="0.35">
      <c r="A12" s="277"/>
      <c r="B12" s="144" t="s">
        <v>194</v>
      </c>
      <c r="C12" s="146"/>
      <c r="D12" s="147">
        <v>2E-3</v>
      </c>
      <c r="E12" s="148">
        <v>2E-3</v>
      </c>
      <c r="F12" s="148">
        <v>4.0000000000000001E-3</v>
      </c>
      <c r="G12" s="148">
        <v>4.0000000000000001E-3</v>
      </c>
      <c r="H12" s="149">
        <v>4.0000000000000001E-3</v>
      </c>
      <c r="I12" s="141"/>
      <c r="J12" s="142"/>
      <c r="K12" s="142"/>
      <c r="L12" s="142"/>
      <c r="M12" s="143"/>
      <c r="N12" s="129">
        <f>VLOOKUP(B12, Sheet3!$B$2:$C$142, 2, FALSE)</f>
        <v>9002936</v>
      </c>
      <c r="U12" s="137" t="s">
        <v>265</v>
      </c>
      <c r="AA12" s="277"/>
      <c r="AB12" s="144" t="s">
        <v>194</v>
      </c>
      <c r="AC12" s="146"/>
      <c r="AD12" s="147">
        <v>2E-3</v>
      </c>
      <c r="AE12" s="148">
        <v>2E-3</v>
      </c>
      <c r="AF12" s="148">
        <v>4.0000000000000001E-3</v>
      </c>
      <c r="AG12" s="148">
        <v>4.0000000000000001E-3</v>
      </c>
      <c r="AH12" s="149">
        <v>4.0000000000000001E-3</v>
      </c>
      <c r="AI12" s="141"/>
      <c r="AJ12" s="142"/>
      <c r="AK12" s="142"/>
      <c r="AL12" s="142"/>
      <c r="AM12" s="143"/>
      <c r="AO12" s="147">
        <v>2E-3</v>
      </c>
      <c r="AP12" s="148">
        <v>2E-3</v>
      </c>
      <c r="AQ12" s="148">
        <v>4.0000000000000001E-3</v>
      </c>
      <c r="AR12" s="148">
        <v>4.0000000000000001E-3</v>
      </c>
      <c r="AS12" s="149">
        <v>4.0000000000000001E-3</v>
      </c>
    </row>
    <row r="13" spans="1:45" ht="16.5" customHeight="1" x14ac:dyDescent="0.3">
      <c r="A13" s="277"/>
      <c r="B13" s="138" t="s">
        <v>196</v>
      </c>
      <c r="C13" s="139">
        <v>46</v>
      </c>
      <c r="D13" s="153">
        <v>0.01</v>
      </c>
      <c r="E13" s="154">
        <v>0.01</v>
      </c>
      <c r="F13" s="154">
        <v>0.01</v>
      </c>
      <c r="G13" s="154">
        <v>0.01</v>
      </c>
      <c r="H13" s="154">
        <v>0.01</v>
      </c>
      <c r="I13" s="138">
        <f>$C13*D13</f>
        <v>0.46</v>
      </c>
      <c r="J13" s="139">
        <f>$C13*E13</f>
        <v>0.46</v>
      </c>
      <c r="K13" s="139">
        <f>$C13*F13</f>
        <v>0.46</v>
      </c>
      <c r="L13" s="139">
        <f>$C13*G13</f>
        <v>0.46</v>
      </c>
      <c r="M13" s="140">
        <f>$C13*H13</f>
        <v>0.46</v>
      </c>
      <c r="N13" s="129">
        <f>VLOOKUP(B13, Sheet3!$B$2:$C$142, 2, FALSE)</f>
        <v>9002976</v>
      </c>
      <c r="U13" s="137" t="s">
        <v>266</v>
      </c>
      <c r="AA13" s="277"/>
      <c r="AB13" s="138" t="s">
        <v>196</v>
      </c>
      <c r="AC13" s="139">
        <v>46</v>
      </c>
      <c r="AD13" s="153">
        <v>5.0000000000000001E-3</v>
      </c>
      <c r="AE13" s="154">
        <v>5.0000000000000001E-3</v>
      </c>
      <c r="AF13" s="154">
        <v>5.0000000000000001E-3</v>
      </c>
      <c r="AG13" s="154">
        <v>5.0000000000000001E-3</v>
      </c>
      <c r="AH13" s="154">
        <v>5.0000000000000001E-3</v>
      </c>
      <c r="AI13" s="138">
        <f>$C13*AD13</f>
        <v>0.23</v>
      </c>
      <c r="AJ13" s="139">
        <f>$C13*AE13</f>
        <v>0.23</v>
      </c>
      <c r="AK13" s="139">
        <f>$C13*AF13</f>
        <v>0.23</v>
      </c>
      <c r="AL13" s="139">
        <f>$C13*AG13</f>
        <v>0.23</v>
      </c>
      <c r="AM13" s="140">
        <f>$C13*AH13</f>
        <v>0.23</v>
      </c>
      <c r="AO13" s="153">
        <v>0.01</v>
      </c>
      <c r="AP13" s="154">
        <v>0.01</v>
      </c>
      <c r="AQ13" s="154">
        <v>0.01</v>
      </c>
      <c r="AR13" s="154">
        <v>0.01</v>
      </c>
      <c r="AS13" s="154">
        <v>0.01</v>
      </c>
    </row>
    <row r="14" spans="1:45" ht="16.5" customHeight="1" x14ac:dyDescent="0.3">
      <c r="A14" s="277"/>
      <c r="B14" s="141" t="s">
        <v>198</v>
      </c>
      <c r="C14" s="142">
        <v>46</v>
      </c>
      <c r="D14" s="147">
        <v>0.01</v>
      </c>
      <c r="E14" s="148">
        <v>0.01</v>
      </c>
      <c r="F14" s="148">
        <v>0.01</v>
      </c>
      <c r="G14" s="148">
        <v>0.01</v>
      </c>
      <c r="H14" s="148">
        <v>0.01</v>
      </c>
      <c r="I14" s="141">
        <f t="shared" ref="I14:M31" si="10">$C14*D14</f>
        <v>0.46</v>
      </c>
      <c r="J14" s="142">
        <f t="shared" si="10"/>
        <v>0.46</v>
      </c>
      <c r="K14" s="142">
        <f t="shared" si="10"/>
        <v>0.46</v>
      </c>
      <c r="L14" s="142">
        <f t="shared" si="10"/>
        <v>0.46</v>
      </c>
      <c r="M14" s="143">
        <f t="shared" si="10"/>
        <v>0.46</v>
      </c>
      <c r="N14" s="129">
        <f>VLOOKUP(B14, Sheet3!$B$2:$C$142, 2, FALSE)</f>
        <v>9002979</v>
      </c>
      <c r="U14" s="137" t="s">
        <v>267</v>
      </c>
      <c r="AA14" s="277"/>
      <c r="AB14" s="141" t="s">
        <v>198</v>
      </c>
      <c r="AC14" s="142">
        <v>46</v>
      </c>
      <c r="AD14" s="147">
        <v>5.0000000000000001E-3</v>
      </c>
      <c r="AE14" s="148">
        <v>5.0000000000000001E-3</v>
      </c>
      <c r="AF14" s="148">
        <v>5.0000000000000001E-3</v>
      </c>
      <c r="AG14" s="148">
        <v>5.0000000000000001E-3</v>
      </c>
      <c r="AH14" s="148">
        <v>5.0000000000000001E-3</v>
      </c>
      <c r="AI14" s="141">
        <f t="shared" ref="AI14:AI31" si="11">$C14*AD14</f>
        <v>0.23</v>
      </c>
      <c r="AJ14" s="142">
        <f t="shared" ref="AJ14:AJ31" si="12">$C14*AE14</f>
        <v>0.23</v>
      </c>
      <c r="AK14" s="142">
        <f t="shared" ref="AK14:AK31" si="13">$C14*AF14</f>
        <v>0.23</v>
      </c>
      <c r="AL14" s="142">
        <f t="shared" ref="AL14:AL31" si="14">$C14*AG14</f>
        <v>0.23</v>
      </c>
      <c r="AM14" s="143">
        <f t="shared" ref="AM14:AM31" si="15">$C14*AH14</f>
        <v>0.23</v>
      </c>
      <c r="AO14" s="147">
        <v>0.01</v>
      </c>
      <c r="AP14" s="148">
        <v>0.01</v>
      </c>
      <c r="AQ14" s="148">
        <v>0.01</v>
      </c>
      <c r="AR14" s="148">
        <v>0.01</v>
      </c>
      <c r="AS14" s="148">
        <v>0.01</v>
      </c>
    </row>
    <row r="15" spans="1:45" ht="17.25" customHeight="1" thickBot="1" x14ac:dyDescent="0.35">
      <c r="A15" s="277"/>
      <c r="B15" s="141" t="s">
        <v>200</v>
      </c>
      <c r="C15" s="142">
        <v>36</v>
      </c>
      <c r="D15" s="147">
        <v>0.01</v>
      </c>
      <c r="E15" s="148">
        <v>0.01</v>
      </c>
      <c r="F15" s="148">
        <v>0.01</v>
      </c>
      <c r="G15" s="148">
        <v>0.01</v>
      </c>
      <c r="H15" s="148">
        <v>0.01</v>
      </c>
      <c r="I15" s="144">
        <f t="shared" si="10"/>
        <v>0.36</v>
      </c>
      <c r="J15" s="145">
        <f t="shared" si="10"/>
        <v>0.36</v>
      </c>
      <c r="K15" s="145">
        <f t="shared" si="10"/>
        <v>0.36</v>
      </c>
      <c r="L15" s="145">
        <f t="shared" si="10"/>
        <v>0.36</v>
      </c>
      <c r="M15" s="146">
        <f t="shared" si="10"/>
        <v>0.36</v>
      </c>
      <c r="N15" s="129">
        <f>VLOOKUP(B15, Sheet3!$B$2:$C$142, 2, FALSE)</f>
        <v>9002975</v>
      </c>
      <c r="U15" s="137" t="s">
        <v>268</v>
      </c>
      <c r="AA15" s="277"/>
      <c r="AB15" s="141" t="s">
        <v>200</v>
      </c>
      <c r="AC15" s="142">
        <v>36</v>
      </c>
      <c r="AD15" s="147">
        <v>5.0000000000000001E-3</v>
      </c>
      <c r="AE15" s="148">
        <v>5.0000000000000001E-3</v>
      </c>
      <c r="AF15" s="148">
        <v>5.0000000000000001E-3</v>
      </c>
      <c r="AG15" s="148">
        <v>5.0000000000000001E-3</v>
      </c>
      <c r="AH15" s="148">
        <v>5.0000000000000001E-3</v>
      </c>
      <c r="AI15" s="144">
        <f t="shared" si="11"/>
        <v>0.18</v>
      </c>
      <c r="AJ15" s="145">
        <f t="shared" si="12"/>
        <v>0.18</v>
      </c>
      <c r="AK15" s="145">
        <f t="shared" si="13"/>
        <v>0.18</v>
      </c>
      <c r="AL15" s="145">
        <f t="shared" si="14"/>
        <v>0.18</v>
      </c>
      <c r="AM15" s="146">
        <f t="shared" si="15"/>
        <v>0.18</v>
      </c>
      <c r="AO15" s="147">
        <v>0.01</v>
      </c>
      <c r="AP15" s="148">
        <v>0.01</v>
      </c>
      <c r="AQ15" s="148">
        <v>0.01</v>
      </c>
      <c r="AR15" s="148">
        <v>0.01</v>
      </c>
      <c r="AS15" s="148">
        <v>0.01</v>
      </c>
    </row>
    <row r="16" spans="1:45" ht="16.5" customHeight="1" x14ac:dyDescent="0.3">
      <c r="A16" s="277"/>
      <c r="B16" s="138" t="s">
        <v>156</v>
      </c>
      <c r="C16" s="140">
        <v>112</v>
      </c>
      <c r="D16" s="153">
        <v>0</v>
      </c>
      <c r="E16" s="154">
        <v>0</v>
      </c>
      <c r="F16" s="154">
        <v>0</v>
      </c>
      <c r="G16" s="154">
        <v>0.01</v>
      </c>
      <c r="H16" s="154">
        <v>0.01</v>
      </c>
      <c r="I16" s="138">
        <f t="shared" si="10"/>
        <v>0</v>
      </c>
      <c r="J16" s="139">
        <f t="shared" si="10"/>
        <v>0</v>
      </c>
      <c r="K16" s="139">
        <f t="shared" si="10"/>
        <v>0</v>
      </c>
      <c r="L16" s="139">
        <f t="shared" si="10"/>
        <v>1.1200000000000001</v>
      </c>
      <c r="M16" s="140">
        <f t="shared" si="10"/>
        <v>1.1200000000000001</v>
      </c>
      <c r="N16" s="129">
        <f>VLOOKUP(B16, Sheet3!$B$2:$C$142, 2, FALSE)</f>
        <v>9002947</v>
      </c>
      <c r="U16" s="137" t="s">
        <v>269</v>
      </c>
      <c r="AA16" s="277"/>
      <c r="AB16" s="138" t="s">
        <v>156</v>
      </c>
      <c r="AC16" s="140">
        <v>112</v>
      </c>
      <c r="AD16" s="153">
        <v>0</v>
      </c>
      <c r="AE16" s="154">
        <v>0</v>
      </c>
      <c r="AF16" s="154">
        <v>0</v>
      </c>
      <c r="AG16" s="154">
        <v>0.01</v>
      </c>
      <c r="AH16" s="154">
        <v>0.01</v>
      </c>
      <c r="AI16" s="138">
        <f t="shared" si="11"/>
        <v>0</v>
      </c>
      <c r="AJ16" s="139">
        <f t="shared" si="12"/>
        <v>0</v>
      </c>
      <c r="AK16" s="139">
        <f t="shared" si="13"/>
        <v>0</v>
      </c>
      <c r="AL16" s="139">
        <f t="shared" si="14"/>
        <v>1.1200000000000001</v>
      </c>
      <c r="AM16" s="140">
        <f t="shared" si="15"/>
        <v>1.1200000000000001</v>
      </c>
      <c r="AO16" s="153">
        <v>0</v>
      </c>
      <c r="AP16" s="154">
        <v>0</v>
      </c>
      <c r="AQ16" s="154">
        <v>0</v>
      </c>
      <c r="AR16" s="154">
        <v>0.01</v>
      </c>
      <c r="AS16" s="154">
        <v>0.01</v>
      </c>
    </row>
    <row r="17" spans="1:45" ht="16.5" customHeight="1" x14ac:dyDescent="0.3">
      <c r="A17" s="277"/>
      <c r="B17" s="141" t="s">
        <v>158</v>
      </c>
      <c r="C17" s="143">
        <v>72</v>
      </c>
      <c r="D17" s="147">
        <v>0.01</v>
      </c>
      <c r="E17" s="148">
        <v>0.01</v>
      </c>
      <c r="F17" s="148">
        <v>0.01</v>
      </c>
      <c r="G17" s="148">
        <v>0.01</v>
      </c>
      <c r="H17" s="148">
        <v>0.01</v>
      </c>
      <c r="I17" s="141">
        <f t="shared" si="10"/>
        <v>0.72</v>
      </c>
      <c r="J17" s="142">
        <f t="shared" si="10"/>
        <v>0.72</v>
      </c>
      <c r="K17" s="142">
        <f t="shared" si="10"/>
        <v>0.72</v>
      </c>
      <c r="L17" s="142">
        <f t="shared" si="10"/>
        <v>0.72</v>
      </c>
      <c r="M17" s="143">
        <f t="shared" si="10"/>
        <v>0.72</v>
      </c>
      <c r="N17" s="129">
        <f>VLOOKUP(B17, Sheet3!$B$2:$C$142, 2, FALSE)</f>
        <v>9002949</v>
      </c>
      <c r="U17" s="137" t="s">
        <v>270</v>
      </c>
      <c r="AA17" s="277"/>
      <c r="AB17" s="141" t="s">
        <v>158</v>
      </c>
      <c r="AC17" s="143">
        <v>72</v>
      </c>
      <c r="AD17" s="147">
        <v>0.01</v>
      </c>
      <c r="AE17" s="148">
        <v>0.01</v>
      </c>
      <c r="AF17" s="148">
        <v>0.01</v>
      </c>
      <c r="AG17" s="148">
        <v>0.01</v>
      </c>
      <c r="AH17" s="148">
        <v>0.01</v>
      </c>
      <c r="AI17" s="141">
        <f t="shared" si="11"/>
        <v>0.72</v>
      </c>
      <c r="AJ17" s="142">
        <f t="shared" si="12"/>
        <v>0.72</v>
      </c>
      <c r="AK17" s="142">
        <f t="shared" si="13"/>
        <v>0.72</v>
      </c>
      <c r="AL17" s="142">
        <f t="shared" si="14"/>
        <v>0.72</v>
      </c>
      <c r="AM17" s="143">
        <f t="shared" si="15"/>
        <v>0.72</v>
      </c>
      <c r="AO17" s="147">
        <v>0.01</v>
      </c>
      <c r="AP17" s="148">
        <v>0.01</v>
      </c>
      <c r="AQ17" s="148">
        <v>0.01</v>
      </c>
      <c r="AR17" s="148">
        <v>0.01</v>
      </c>
      <c r="AS17" s="148">
        <v>0.01</v>
      </c>
    </row>
    <row r="18" spans="1:45" ht="16.5" customHeight="1" x14ac:dyDescent="0.3">
      <c r="A18" s="277"/>
      <c r="B18" s="141" t="s">
        <v>160</v>
      </c>
      <c r="C18" s="143">
        <v>155</v>
      </c>
      <c r="D18" s="147">
        <v>0</v>
      </c>
      <c r="E18" s="148">
        <v>0</v>
      </c>
      <c r="F18" s="148">
        <v>0</v>
      </c>
      <c r="G18" s="148">
        <v>0</v>
      </c>
      <c r="H18" s="148">
        <v>0</v>
      </c>
      <c r="I18" s="141">
        <f t="shared" si="10"/>
        <v>0</v>
      </c>
      <c r="J18" s="142">
        <f t="shared" si="10"/>
        <v>0</v>
      </c>
      <c r="K18" s="142">
        <f t="shared" si="10"/>
        <v>0</v>
      </c>
      <c r="L18" s="142">
        <f t="shared" si="10"/>
        <v>0</v>
      </c>
      <c r="M18" s="143">
        <f t="shared" si="10"/>
        <v>0</v>
      </c>
      <c r="N18" s="129">
        <f>VLOOKUP(B18, Sheet3!$B$2:$C$142, 2, FALSE)</f>
        <v>9002953</v>
      </c>
      <c r="U18" s="137" t="s">
        <v>271</v>
      </c>
      <c r="AA18" s="277"/>
      <c r="AB18" s="141" t="s">
        <v>160</v>
      </c>
      <c r="AC18" s="143">
        <v>155</v>
      </c>
      <c r="AD18" s="147">
        <v>0</v>
      </c>
      <c r="AE18" s="148">
        <v>0</v>
      </c>
      <c r="AF18" s="148">
        <v>0</v>
      </c>
      <c r="AG18" s="148">
        <v>0</v>
      </c>
      <c r="AH18" s="148">
        <v>0</v>
      </c>
      <c r="AI18" s="141">
        <f t="shared" si="11"/>
        <v>0</v>
      </c>
      <c r="AJ18" s="142">
        <f t="shared" si="12"/>
        <v>0</v>
      </c>
      <c r="AK18" s="142">
        <f t="shared" si="13"/>
        <v>0</v>
      </c>
      <c r="AL18" s="142">
        <f t="shared" si="14"/>
        <v>0</v>
      </c>
      <c r="AM18" s="143">
        <f t="shared" si="15"/>
        <v>0</v>
      </c>
      <c r="AO18" s="147">
        <v>0</v>
      </c>
      <c r="AP18" s="148">
        <v>0</v>
      </c>
      <c r="AQ18" s="148">
        <v>0</v>
      </c>
      <c r="AR18" s="148">
        <v>0</v>
      </c>
      <c r="AS18" s="148">
        <v>0</v>
      </c>
    </row>
    <row r="19" spans="1:45" ht="17.25" customHeight="1" thickBot="1" x14ac:dyDescent="0.35">
      <c r="A19" s="277"/>
      <c r="B19" s="144" t="s">
        <v>184</v>
      </c>
      <c r="C19" s="146">
        <v>72</v>
      </c>
      <c r="D19" s="150">
        <v>0</v>
      </c>
      <c r="E19" s="151">
        <v>0.01</v>
      </c>
      <c r="F19" s="151">
        <v>0.01</v>
      </c>
      <c r="G19" s="151">
        <v>0.01</v>
      </c>
      <c r="H19" s="151">
        <v>0.01</v>
      </c>
      <c r="I19" s="144">
        <f t="shared" si="10"/>
        <v>0</v>
      </c>
      <c r="J19" s="145">
        <f t="shared" si="10"/>
        <v>0.72</v>
      </c>
      <c r="K19" s="145">
        <f t="shared" si="10"/>
        <v>0.72</v>
      </c>
      <c r="L19" s="145">
        <f t="shared" si="10"/>
        <v>0.72</v>
      </c>
      <c r="M19" s="146">
        <f t="shared" si="10"/>
        <v>0.72</v>
      </c>
      <c r="N19" s="129">
        <f>VLOOKUP(B19, Sheet3!$B$2:$C$142, 2, FALSE)</f>
        <v>9002951</v>
      </c>
      <c r="U19" s="137" t="s">
        <v>272</v>
      </c>
      <c r="AA19" s="277"/>
      <c r="AB19" s="144" t="s">
        <v>184</v>
      </c>
      <c r="AC19" s="146">
        <v>72</v>
      </c>
      <c r="AD19" s="150">
        <v>0</v>
      </c>
      <c r="AE19" s="151">
        <v>0.01</v>
      </c>
      <c r="AF19" s="151">
        <v>0.01</v>
      </c>
      <c r="AG19" s="151">
        <v>0.01</v>
      </c>
      <c r="AH19" s="151">
        <v>0.01</v>
      </c>
      <c r="AI19" s="144">
        <f t="shared" si="11"/>
        <v>0</v>
      </c>
      <c r="AJ19" s="145">
        <f t="shared" si="12"/>
        <v>0.72</v>
      </c>
      <c r="AK19" s="145">
        <f t="shared" si="13"/>
        <v>0.72</v>
      </c>
      <c r="AL19" s="145">
        <f t="shared" si="14"/>
        <v>0.72</v>
      </c>
      <c r="AM19" s="146">
        <f t="shared" si="15"/>
        <v>0.72</v>
      </c>
      <c r="AO19" s="150">
        <v>0</v>
      </c>
      <c r="AP19" s="151">
        <v>0.01</v>
      </c>
      <c r="AQ19" s="151">
        <v>0.01</v>
      </c>
      <c r="AR19" s="151">
        <v>0.01</v>
      </c>
      <c r="AS19" s="151">
        <v>0.01</v>
      </c>
    </row>
    <row r="20" spans="1:45" ht="16.5" customHeight="1" x14ac:dyDescent="0.3">
      <c r="A20" s="277"/>
      <c r="B20" s="138" t="s">
        <v>164</v>
      </c>
      <c r="C20" s="139">
        <v>15</v>
      </c>
      <c r="D20" s="153">
        <v>0.01</v>
      </c>
      <c r="E20" s="154">
        <v>0.01</v>
      </c>
      <c r="F20" s="154">
        <v>0.01</v>
      </c>
      <c r="G20" s="154">
        <v>0.01</v>
      </c>
      <c r="H20" s="154">
        <v>0.01</v>
      </c>
      <c r="I20" s="138">
        <f t="shared" si="10"/>
        <v>0.15</v>
      </c>
      <c r="J20" s="139">
        <f t="shared" si="10"/>
        <v>0.15</v>
      </c>
      <c r="K20" s="139">
        <f t="shared" si="10"/>
        <v>0.15</v>
      </c>
      <c r="L20" s="139">
        <f t="shared" si="10"/>
        <v>0.15</v>
      </c>
      <c r="M20" s="140">
        <f t="shared" si="10"/>
        <v>0.15</v>
      </c>
      <c r="N20" s="129">
        <f>VLOOKUP(B20, Sheet3!$B$2:$C$142, 2, FALSE)</f>
        <v>9002898</v>
      </c>
      <c r="U20" s="137" t="s">
        <v>215</v>
      </c>
      <c r="AA20" s="277"/>
      <c r="AB20" s="138" t="s">
        <v>164</v>
      </c>
      <c r="AC20" s="139">
        <v>15</v>
      </c>
      <c r="AD20" s="153">
        <v>0.03</v>
      </c>
      <c r="AE20" s="154">
        <v>0.03</v>
      </c>
      <c r="AF20" s="154">
        <v>0.03</v>
      </c>
      <c r="AG20" s="154">
        <v>0.03</v>
      </c>
      <c r="AH20" s="154">
        <v>0.03</v>
      </c>
      <c r="AI20" s="138">
        <f t="shared" si="11"/>
        <v>0.44999999999999996</v>
      </c>
      <c r="AJ20" s="139">
        <f t="shared" si="12"/>
        <v>0.44999999999999996</v>
      </c>
      <c r="AK20" s="139">
        <f t="shared" si="13"/>
        <v>0.44999999999999996</v>
      </c>
      <c r="AL20" s="139">
        <f t="shared" si="14"/>
        <v>0.44999999999999996</v>
      </c>
      <c r="AM20" s="140">
        <f t="shared" si="15"/>
        <v>0.44999999999999996</v>
      </c>
      <c r="AO20" s="153">
        <v>0.01</v>
      </c>
      <c r="AP20" s="154">
        <v>0.01</v>
      </c>
      <c r="AQ20" s="154">
        <v>0.01</v>
      </c>
      <c r="AR20" s="154">
        <v>0.01</v>
      </c>
      <c r="AS20" s="154">
        <v>0.01</v>
      </c>
    </row>
    <row r="21" spans="1:45" ht="16.5" customHeight="1" x14ac:dyDescent="0.3">
      <c r="A21" s="277"/>
      <c r="B21" s="141" t="s">
        <v>162</v>
      </c>
      <c r="C21" s="142">
        <v>72</v>
      </c>
      <c r="D21" s="147">
        <v>0.01</v>
      </c>
      <c r="E21" s="148">
        <v>0.01</v>
      </c>
      <c r="F21" s="148">
        <v>0.01</v>
      </c>
      <c r="G21" s="148">
        <v>0.01</v>
      </c>
      <c r="H21" s="148">
        <v>0.01</v>
      </c>
      <c r="I21" s="141">
        <f t="shared" si="10"/>
        <v>0.72</v>
      </c>
      <c r="J21" s="142">
        <f t="shared" si="10"/>
        <v>0.72</v>
      </c>
      <c r="K21" s="142">
        <f t="shared" si="10"/>
        <v>0.72</v>
      </c>
      <c r="L21" s="142">
        <f t="shared" si="10"/>
        <v>0.72</v>
      </c>
      <c r="M21" s="143">
        <f t="shared" si="10"/>
        <v>0.72</v>
      </c>
      <c r="N21" s="129">
        <f>VLOOKUP(B21, Sheet3!$B$2:$C$142, 2, FALSE)</f>
        <v>9002903</v>
      </c>
      <c r="U21" s="137" t="s">
        <v>273</v>
      </c>
      <c r="AA21" s="277"/>
      <c r="AB21" s="141" t="s">
        <v>162</v>
      </c>
      <c r="AC21" s="142">
        <v>72</v>
      </c>
      <c r="AD21" s="147">
        <v>0.01</v>
      </c>
      <c r="AE21" s="148">
        <v>0.01</v>
      </c>
      <c r="AF21" s="148">
        <v>0.01</v>
      </c>
      <c r="AG21" s="148">
        <v>0.01</v>
      </c>
      <c r="AH21" s="148">
        <v>0.01</v>
      </c>
      <c r="AI21" s="141">
        <f t="shared" si="11"/>
        <v>0.72</v>
      </c>
      <c r="AJ21" s="142">
        <f t="shared" si="12"/>
        <v>0.72</v>
      </c>
      <c r="AK21" s="142">
        <f t="shared" si="13"/>
        <v>0.72</v>
      </c>
      <c r="AL21" s="142">
        <f t="shared" si="14"/>
        <v>0.72</v>
      </c>
      <c r="AM21" s="143">
        <f t="shared" si="15"/>
        <v>0.72</v>
      </c>
      <c r="AO21" s="147">
        <v>0.01</v>
      </c>
      <c r="AP21" s="148">
        <v>0.01</v>
      </c>
      <c r="AQ21" s="148">
        <v>0.01</v>
      </c>
      <c r="AR21" s="148">
        <v>0.01</v>
      </c>
      <c r="AS21" s="148">
        <v>0.01</v>
      </c>
    </row>
    <row r="22" spans="1:45" ht="16.5" customHeight="1" x14ac:dyDescent="0.3">
      <c r="A22" s="277"/>
      <c r="B22" s="141" t="s">
        <v>166</v>
      </c>
      <c r="C22" s="142">
        <v>143</v>
      </c>
      <c r="D22" s="147">
        <v>0</v>
      </c>
      <c r="E22" s="148">
        <v>0.01</v>
      </c>
      <c r="F22" s="148">
        <v>0.01</v>
      </c>
      <c r="G22" s="148">
        <v>0.01</v>
      </c>
      <c r="H22" s="148">
        <v>0.01</v>
      </c>
      <c r="I22" s="141">
        <f t="shared" si="10"/>
        <v>0</v>
      </c>
      <c r="J22" s="142">
        <f t="shared" si="10"/>
        <v>1.43</v>
      </c>
      <c r="K22" s="142">
        <f t="shared" si="10"/>
        <v>1.43</v>
      </c>
      <c r="L22" s="142">
        <f t="shared" si="10"/>
        <v>1.43</v>
      </c>
      <c r="M22" s="143">
        <f t="shared" si="10"/>
        <v>1.43</v>
      </c>
      <c r="N22" s="129">
        <f>VLOOKUP(B22, Sheet3!$B$2:$C$142, 2, FALSE)</f>
        <v>9002895</v>
      </c>
      <c r="U22" s="137" t="s">
        <v>274</v>
      </c>
      <c r="AA22" s="277"/>
      <c r="AB22" s="141" t="s">
        <v>166</v>
      </c>
      <c r="AC22" s="142">
        <v>143</v>
      </c>
      <c r="AD22" s="147">
        <v>0</v>
      </c>
      <c r="AE22" s="148">
        <v>0.01</v>
      </c>
      <c r="AF22" s="148">
        <v>0.01</v>
      </c>
      <c r="AG22" s="148">
        <v>0.01</v>
      </c>
      <c r="AH22" s="148">
        <v>0.01</v>
      </c>
      <c r="AI22" s="141">
        <f t="shared" si="11"/>
        <v>0</v>
      </c>
      <c r="AJ22" s="142">
        <f t="shared" si="12"/>
        <v>1.43</v>
      </c>
      <c r="AK22" s="142">
        <f t="shared" si="13"/>
        <v>1.43</v>
      </c>
      <c r="AL22" s="142">
        <f t="shared" si="14"/>
        <v>1.43</v>
      </c>
      <c r="AM22" s="143">
        <f t="shared" si="15"/>
        <v>1.43</v>
      </c>
      <c r="AO22" s="147">
        <v>0</v>
      </c>
      <c r="AP22" s="148">
        <v>0.01</v>
      </c>
      <c r="AQ22" s="148">
        <v>0.01</v>
      </c>
      <c r="AR22" s="148">
        <v>0.01</v>
      </c>
      <c r="AS22" s="148">
        <v>0.01</v>
      </c>
    </row>
    <row r="23" spans="1:45" ht="16.5" customHeight="1" x14ac:dyDescent="0.3">
      <c r="A23" s="277"/>
      <c r="B23" s="141" t="s">
        <v>168</v>
      </c>
      <c r="C23" s="142">
        <v>429</v>
      </c>
      <c r="D23" s="147">
        <v>0</v>
      </c>
      <c r="E23" s="148">
        <v>0</v>
      </c>
      <c r="F23" s="148">
        <v>0.01</v>
      </c>
      <c r="G23" s="148">
        <v>0.01</v>
      </c>
      <c r="H23" s="148">
        <v>0.01</v>
      </c>
      <c r="I23" s="141">
        <f t="shared" si="10"/>
        <v>0</v>
      </c>
      <c r="J23" s="142">
        <f t="shared" si="10"/>
        <v>0</v>
      </c>
      <c r="K23" s="142">
        <f t="shared" si="10"/>
        <v>4.29</v>
      </c>
      <c r="L23" s="142">
        <f t="shared" si="10"/>
        <v>4.29</v>
      </c>
      <c r="M23" s="143">
        <f t="shared" si="10"/>
        <v>4.29</v>
      </c>
      <c r="N23" s="129">
        <f>VLOOKUP(B23, Sheet3!$B$2:$C$142, 2, FALSE)</f>
        <v>9002899</v>
      </c>
      <c r="U23" s="137" t="s">
        <v>275</v>
      </c>
      <c r="AA23" s="277"/>
      <c r="AB23" s="141" t="s">
        <v>168</v>
      </c>
      <c r="AC23" s="142">
        <v>429</v>
      </c>
      <c r="AD23" s="147">
        <v>0</v>
      </c>
      <c r="AE23" s="148">
        <v>0</v>
      </c>
      <c r="AF23" s="148">
        <v>0.01</v>
      </c>
      <c r="AG23" s="148">
        <v>0.01</v>
      </c>
      <c r="AH23" s="148">
        <v>0.01</v>
      </c>
      <c r="AI23" s="141">
        <f t="shared" si="11"/>
        <v>0</v>
      </c>
      <c r="AJ23" s="142">
        <f t="shared" si="12"/>
        <v>0</v>
      </c>
      <c r="AK23" s="142">
        <f t="shared" si="13"/>
        <v>4.29</v>
      </c>
      <c r="AL23" s="142">
        <f t="shared" si="14"/>
        <v>4.29</v>
      </c>
      <c r="AM23" s="143">
        <f t="shared" si="15"/>
        <v>4.29</v>
      </c>
      <c r="AO23" s="147">
        <v>0</v>
      </c>
      <c r="AP23" s="148">
        <v>0</v>
      </c>
      <c r="AQ23" s="148">
        <v>0.01</v>
      </c>
      <c r="AR23" s="148">
        <v>0.01</v>
      </c>
      <c r="AS23" s="148">
        <v>0.01</v>
      </c>
    </row>
    <row r="24" spans="1:45" ht="16.5" customHeight="1" x14ac:dyDescent="0.3">
      <c r="A24" s="277"/>
      <c r="B24" s="141" t="s">
        <v>170</v>
      </c>
      <c r="C24" s="142">
        <v>715</v>
      </c>
      <c r="D24" s="147">
        <v>0</v>
      </c>
      <c r="E24" s="148">
        <v>0</v>
      </c>
      <c r="F24" s="148">
        <v>0</v>
      </c>
      <c r="G24" s="148">
        <v>0</v>
      </c>
      <c r="H24" s="148">
        <v>0</v>
      </c>
      <c r="I24" s="141">
        <f t="shared" si="10"/>
        <v>0</v>
      </c>
      <c r="J24" s="142">
        <f t="shared" si="10"/>
        <v>0</v>
      </c>
      <c r="K24" s="142">
        <f t="shared" si="10"/>
        <v>0</v>
      </c>
      <c r="L24" s="142">
        <f t="shared" si="10"/>
        <v>0</v>
      </c>
      <c r="M24" s="143">
        <f t="shared" si="10"/>
        <v>0</v>
      </c>
      <c r="N24" s="129">
        <f>VLOOKUP(B24, Sheet3!$B$2:$C$142, 2, FALSE)</f>
        <v>9002901</v>
      </c>
      <c r="U24" s="137" t="s">
        <v>276</v>
      </c>
      <c r="AA24" s="277"/>
      <c r="AB24" s="141" t="s">
        <v>170</v>
      </c>
      <c r="AC24" s="142">
        <v>715</v>
      </c>
      <c r="AD24" s="147">
        <v>0</v>
      </c>
      <c r="AE24" s="148">
        <v>0</v>
      </c>
      <c r="AF24" s="148">
        <v>0</v>
      </c>
      <c r="AG24" s="148">
        <v>0</v>
      </c>
      <c r="AH24" s="148">
        <v>0</v>
      </c>
      <c r="AI24" s="141">
        <f t="shared" si="11"/>
        <v>0</v>
      </c>
      <c r="AJ24" s="142">
        <f t="shared" si="12"/>
        <v>0</v>
      </c>
      <c r="AK24" s="142">
        <f t="shared" si="13"/>
        <v>0</v>
      </c>
      <c r="AL24" s="142">
        <f t="shared" si="14"/>
        <v>0</v>
      </c>
      <c r="AM24" s="143">
        <f t="shared" si="15"/>
        <v>0</v>
      </c>
      <c r="AO24" s="147">
        <v>0</v>
      </c>
      <c r="AP24" s="148">
        <v>0</v>
      </c>
      <c r="AQ24" s="148">
        <v>0</v>
      </c>
      <c r="AR24" s="148">
        <v>0</v>
      </c>
      <c r="AS24" s="148">
        <v>0</v>
      </c>
    </row>
    <row r="25" spans="1:45" ht="17.25" customHeight="1" thickBot="1" x14ac:dyDescent="0.35">
      <c r="A25" s="277"/>
      <c r="B25" s="144" t="s">
        <v>172</v>
      </c>
      <c r="C25" s="145">
        <v>1429</v>
      </c>
      <c r="D25" s="150">
        <v>0</v>
      </c>
      <c r="E25" s="151">
        <v>0</v>
      </c>
      <c r="F25" s="151">
        <v>0</v>
      </c>
      <c r="G25" s="151">
        <v>0</v>
      </c>
      <c r="H25" s="151">
        <v>0</v>
      </c>
      <c r="I25" s="144">
        <f t="shared" si="10"/>
        <v>0</v>
      </c>
      <c r="J25" s="145">
        <f t="shared" si="10"/>
        <v>0</v>
      </c>
      <c r="K25" s="145">
        <f t="shared" si="10"/>
        <v>0</v>
      </c>
      <c r="L25" s="145">
        <f t="shared" si="10"/>
        <v>0</v>
      </c>
      <c r="M25" s="146">
        <f t="shared" si="10"/>
        <v>0</v>
      </c>
      <c r="N25" s="129">
        <f>VLOOKUP(B25, Sheet3!$B$2:$C$142, 2, FALSE)</f>
        <v>9002896</v>
      </c>
      <c r="U25" s="137" t="s">
        <v>213</v>
      </c>
      <c r="AA25" s="277"/>
      <c r="AB25" s="144" t="s">
        <v>172</v>
      </c>
      <c r="AC25" s="145">
        <v>1429</v>
      </c>
      <c r="AD25" s="150">
        <v>0</v>
      </c>
      <c r="AE25" s="151">
        <v>0</v>
      </c>
      <c r="AF25" s="151">
        <v>0</v>
      </c>
      <c r="AG25" s="151">
        <v>0</v>
      </c>
      <c r="AH25" s="151">
        <v>0</v>
      </c>
      <c r="AI25" s="144">
        <f t="shared" si="11"/>
        <v>0</v>
      </c>
      <c r="AJ25" s="145">
        <f t="shared" si="12"/>
        <v>0</v>
      </c>
      <c r="AK25" s="145">
        <f t="shared" si="13"/>
        <v>0</v>
      </c>
      <c r="AL25" s="145">
        <f t="shared" si="14"/>
        <v>0</v>
      </c>
      <c r="AM25" s="146">
        <f t="shared" si="15"/>
        <v>0</v>
      </c>
      <c r="AO25" s="150">
        <v>0</v>
      </c>
      <c r="AP25" s="151">
        <v>0</v>
      </c>
      <c r="AQ25" s="151">
        <v>0</v>
      </c>
      <c r="AR25" s="151">
        <v>0</v>
      </c>
      <c r="AS25" s="151">
        <v>0</v>
      </c>
    </row>
    <row r="26" spans="1:45" ht="16.5" customHeight="1" x14ac:dyDescent="0.3">
      <c r="A26" s="277"/>
      <c r="B26" s="138" t="s">
        <v>116</v>
      </c>
      <c r="C26" s="139">
        <v>15</v>
      </c>
      <c r="D26" s="153">
        <v>0.01</v>
      </c>
      <c r="E26" s="154">
        <v>0.01</v>
      </c>
      <c r="F26" s="154">
        <v>0.01</v>
      </c>
      <c r="G26" s="154">
        <v>0.01</v>
      </c>
      <c r="H26" s="154">
        <v>0.01</v>
      </c>
      <c r="I26" s="138">
        <f t="shared" si="10"/>
        <v>0.15</v>
      </c>
      <c r="J26" s="139">
        <f t="shared" si="10"/>
        <v>0.15</v>
      </c>
      <c r="K26" s="139">
        <f t="shared" si="10"/>
        <v>0.15</v>
      </c>
      <c r="L26" s="139">
        <f t="shared" si="10"/>
        <v>0.15</v>
      </c>
      <c r="M26" s="140">
        <f t="shared" si="10"/>
        <v>0.15</v>
      </c>
      <c r="N26" s="129">
        <f>VLOOKUP(B26, Sheet3!$B$2:$C$142, 2, FALSE)</f>
        <v>9002874</v>
      </c>
      <c r="U26" s="137" t="s">
        <v>277</v>
      </c>
      <c r="AA26" s="277"/>
      <c r="AB26" s="138" t="s">
        <v>116</v>
      </c>
      <c r="AC26" s="139">
        <v>15</v>
      </c>
      <c r="AD26" s="153">
        <v>1E-3</v>
      </c>
      <c r="AE26" s="154">
        <v>0.01</v>
      </c>
      <c r="AF26" s="154">
        <v>0.01</v>
      </c>
      <c r="AG26" s="154">
        <v>0.01</v>
      </c>
      <c r="AH26" s="154">
        <v>0.01</v>
      </c>
      <c r="AI26" s="138">
        <f t="shared" si="11"/>
        <v>1.4999999999999999E-2</v>
      </c>
      <c r="AJ26" s="139">
        <f t="shared" si="12"/>
        <v>0.15</v>
      </c>
      <c r="AK26" s="139">
        <f t="shared" si="13"/>
        <v>0.15</v>
      </c>
      <c r="AL26" s="139">
        <f t="shared" si="14"/>
        <v>0.15</v>
      </c>
      <c r="AM26" s="140">
        <f t="shared" si="15"/>
        <v>0.15</v>
      </c>
      <c r="AO26" s="153">
        <v>0.01</v>
      </c>
      <c r="AP26" s="154">
        <v>0.01</v>
      </c>
      <c r="AQ26" s="154">
        <v>0.01</v>
      </c>
      <c r="AR26" s="154">
        <v>0.01</v>
      </c>
      <c r="AS26" s="154">
        <v>0.01</v>
      </c>
    </row>
    <row r="27" spans="1:45" ht="16.5" customHeight="1" x14ac:dyDescent="0.3">
      <c r="A27" s="277"/>
      <c r="B27" s="141" t="s">
        <v>213</v>
      </c>
      <c r="C27" s="142">
        <v>70</v>
      </c>
      <c r="D27" s="147">
        <v>0</v>
      </c>
      <c r="E27" s="148">
        <v>0.01</v>
      </c>
      <c r="F27" s="148">
        <v>0.01</v>
      </c>
      <c r="G27" s="148">
        <v>0.01</v>
      </c>
      <c r="H27" s="148">
        <v>0.01</v>
      </c>
      <c r="I27" s="141">
        <f t="shared" si="10"/>
        <v>0</v>
      </c>
      <c r="J27" s="142">
        <f t="shared" si="10"/>
        <v>0.70000000000000007</v>
      </c>
      <c r="K27" s="142">
        <f t="shared" si="10"/>
        <v>0.70000000000000007</v>
      </c>
      <c r="L27" s="142">
        <f t="shared" si="10"/>
        <v>0.70000000000000007</v>
      </c>
      <c r="M27" s="143">
        <f t="shared" si="10"/>
        <v>0.70000000000000007</v>
      </c>
      <c r="N27" s="129">
        <f>VLOOKUP(B27, Sheet3!$B$2:$C$142, 2, FALSE)</f>
        <v>9002866</v>
      </c>
      <c r="U27" s="137" t="s">
        <v>220</v>
      </c>
      <c r="AA27" s="277"/>
      <c r="AB27" s="141" t="s">
        <v>213</v>
      </c>
      <c r="AC27" s="142">
        <v>70</v>
      </c>
      <c r="AD27" s="147">
        <v>0</v>
      </c>
      <c r="AE27" s="148">
        <v>5.0000000000000001E-3</v>
      </c>
      <c r="AF27" s="148">
        <v>0.01</v>
      </c>
      <c r="AG27" s="148">
        <v>0.01</v>
      </c>
      <c r="AH27" s="148">
        <v>0.01</v>
      </c>
      <c r="AI27" s="141">
        <f t="shared" si="11"/>
        <v>0</v>
      </c>
      <c r="AJ27" s="142">
        <f t="shared" si="12"/>
        <v>0.35000000000000003</v>
      </c>
      <c r="AK27" s="142">
        <f t="shared" si="13"/>
        <v>0.70000000000000007</v>
      </c>
      <c r="AL27" s="142">
        <f t="shared" si="14"/>
        <v>0.70000000000000007</v>
      </c>
      <c r="AM27" s="143">
        <f t="shared" si="15"/>
        <v>0.70000000000000007</v>
      </c>
      <c r="AO27" s="147">
        <v>0</v>
      </c>
      <c r="AP27" s="148">
        <v>0.01</v>
      </c>
      <c r="AQ27" s="148">
        <v>0.01</v>
      </c>
      <c r="AR27" s="148">
        <v>0.01</v>
      </c>
      <c r="AS27" s="148">
        <v>0.01</v>
      </c>
    </row>
    <row r="28" spans="1:45" ht="16.5" customHeight="1" x14ac:dyDescent="0.3">
      <c r="A28" s="277"/>
      <c r="B28" s="141" t="s">
        <v>217</v>
      </c>
      <c r="C28" s="142">
        <v>100</v>
      </c>
      <c r="D28" s="147">
        <v>0</v>
      </c>
      <c r="E28" s="148">
        <v>0</v>
      </c>
      <c r="F28" s="148">
        <v>0.01</v>
      </c>
      <c r="G28" s="148">
        <v>0.01</v>
      </c>
      <c r="H28" s="148">
        <v>0.01</v>
      </c>
      <c r="I28" s="141">
        <f t="shared" si="10"/>
        <v>0</v>
      </c>
      <c r="J28" s="142">
        <f t="shared" si="10"/>
        <v>0</v>
      </c>
      <c r="K28" s="142">
        <f t="shared" si="10"/>
        <v>1</v>
      </c>
      <c r="L28" s="142">
        <f t="shared" si="10"/>
        <v>1</v>
      </c>
      <c r="M28" s="143">
        <f t="shared" si="10"/>
        <v>1</v>
      </c>
      <c r="N28" s="129">
        <f>VLOOKUP(B28, Sheet3!$B$2:$C$142, 2, FALSE)</f>
        <v>9002844</v>
      </c>
      <c r="U28" s="137" t="s">
        <v>278</v>
      </c>
      <c r="AA28" s="277"/>
      <c r="AB28" s="141" t="s">
        <v>217</v>
      </c>
      <c r="AC28" s="142">
        <v>100</v>
      </c>
      <c r="AD28" s="147">
        <v>0</v>
      </c>
      <c r="AE28" s="148">
        <v>0</v>
      </c>
      <c r="AF28" s="148">
        <v>5.0000000000000001E-3</v>
      </c>
      <c r="AG28" s="148">
        <v>5.0000000000000001E-3</v>
      </c>
      <c r="AH28" s="148">
        <v>5.0000000000000001E-3</v>
      </c>
      <c r="AI28" s="141">
        <f t="shared" si="11"/>
        <v>0</v>
      </c>
      <c r="AJ28" s="142">
        <f t="shared" si="12"/>
        <v>0</v>
      </c>
      <c r="AK28" s="142">
        <f t="shared" si="13"/>
        <v>0.5</v>
      </c>
      <c r="AL28" s="142">
        <f t="shared" si="14"/>
        <v>0.5</v>
      </c>
      <c r="AM28" s="143">
        <f t="shared" si="15"/>
        <v>0.5</v>
      </c>
      <c r="AO28" s="147">
        <v>0</v>
      </c>
      <c r="AP28" s="148">
        <v>0</v>
      </c>
      <c r="AQ28" s="148">
        <v>0.01</v>
      </c>
      <c r="AR28" s="148">
        <v>0.01</v>
      </c>
      <c r="AS28" s="148">
        <v>0.01</v>
      </c>
    </row>
    <row r="29" spans="1:45" ht="16.5" customHeight="1" x14ac:dyDescent="0.3">
      <c r="A29" s="277"/>
      <c r="B29" s="141" t="s">
        <v>215</v>
      </c>
      <c r="C29" s="142">
        <v>450</v>
      </c>
      <c r="D29" s="147">
        <v>0</v>
      </c>
      <c r="E29" s="148">
        <v>0</v>
      </c>
      <c r="F29" s="148">
        <v>0</v>
      </c>
      <c r="G29" s="148">
        <v>0.01</v>
      </c>
      <c r="H29" s="148">
        <v>0.01</v>
      </c>
      <c r="I29" s="141">
        <f t="shared" si="10"/>
        <v>0</v>
      </c>
      <c r="J29" s="142">
        <f t="shared" si="10"/>
        <v>0</v>
      </c>
      <c r="K29" s="142">
        <f t="shared" si="10"/>
        <v>0</v>
      </c>
      <c r="L29" s="142">
        <f t="shared" si="10"/>
        <v>4.5</v>
      </c>
      <c r="M29" s="143">
        <f t="shared" si="10"/>
        <v>4.5</v>
      </c>
      <c r="N29" s="129">
        <f>VLOOKUP(B29, Sheet3!$B$2:$C$142, 2, FALSE)</f>
        <v>9002861</v>
      </c>
      <c r="U29" s="137" t="s">
        <v>279</v>
      </c>
      <c r="AA29" s="277"/>
      <c r="AB29" s="141" t="s">
        <v>215</v>
      </c>
      <c r="AC29" s="142">
        <v>450</v>
      </c>
      <c r="AD29" s="147">
        <v>0</v>
      </c>
      <c r="AE29" s="148">
        <v>0</v>
      </c>
      <c r="AF29" s="148">
        <v>0</v>
      </c>
      <c r="AG29" s="148">
        <v>1E-3</v>
      </c>
      <c r="AH29" s="148">
        <v>1E-3</v>
      </c>
      <c r="AI29" s="141">
        <f t="shared" si="11"/>
        <v>0</v>
      </c>
      <c r="AJ29" s="142">
        <f t="shared" si="12"/>
        <v>0</v>
      </c>
      <c r="AK29" s="142">
        <f t="shared" si="13"/>
        <v>0</v>
      </c>
      <c r="AL29" s="142">
        <f t="shared" si="14"/>
        <v>0.45</v>
      </c>
      <c r="AM29" s="143">
        <f t="shared" si="15"/>
        <v>0.45</v>
      </c>
      <c r="AO29" s="147">
        <v>0</v>
      </c>
      <c r="AP29" s="148">
        <v>0</v>
      </c>
      <c r="AQ29" s="148">
        <v>0</v>
      </c>
      <c r="AR29" s="148">
        <v>0.01</v>
      </c>
      <c r="AS29" s="148">
        <v>0.01</v>
      </c>
    </row>
    <row r="30" spans="1:45" ht="16.5" customHeight="1" x14ac:dyDescent="0.3">
      <c r="A30" s="277"/>
      <c r="B30" s="141" t="s">
        <v>220</v>
      </c>
      <c r="C30" s="142">
        <v>700</v>
      </c>
      <c r="D30" s="147">
        <v>0</v>
      </c>
      <c r="E30" s="148">
        <v>0</v>
      </c>
      <c r="F30" s="148">
        <v>0</v>
      </c>
      <c r="G30" s="148">
        <v>0</v>
      </c>
      <c r="H30" s="148">
        <v>0</v>
      </c>
      <c r="I30" s="141">
        <f t="shared" si="10"/>
        <v>0</v>
      </c>
      <c r="J30" s="142">
        <f t="shared" si="10"/>
        <v>0</v>
      </c>
      <c r="K30" s="142">
        <f t="shared" si="10"/>
        <v>0</v>
      </c>
      <c r="L30" s="142">
        <f t="shared" si="10"/>
        <v>0</v>
      </c>
      <c r="M30" s="143">
        <f t="shared" si="10"/>
        <v>0</v>
      </c>
      <c r="N30" s="129">
        <f>VLOOKUP(B30, Sheet3!$B$2:$C$142, 2, FALSE)</f>
        <v>9002868</v>
      </c>
      <c r="U30" s="137" t="s">
        <v>280</v>
      </c>
      <c r="AA30" s="277"/>
      <c r="AB30" s="141" t="s">
        <v>220</v>
      </c>
      <c r="AC30" s="142">
        <v>700</v>
      </c>
      <c r="AD30" s="147">
        <v>0</v>
      </c>
      <c r="AE30" s="148">
        <v>0</v>
      </c>
      <c r="AF30" s="148">
        <v>0</v>
      </c>
      <c r="AG30" s="148">
        <v>0</v>
      </c>
      <c r="AH30" s="148">
        <v>0</v>
      </c>
      <c r="AI30" s="141">
        <f t="shared" si="11"/>
        <v>0</v>
      </c>
      <c r="AJ30" s="142">
        <f t="shared" si="12"/>
        <v>0</v>
      </c>
      <c r="AK30" s="142">
        <f t="shared" si="13"/>
        <v>0</v>
      </c>
      <c r="AL30" s="142">
        <f t="shared" si="14"/>
        <v>0</v>
      </c>
      <c r="AM30" s="143">
        <f t="shared" si="15"/>
        <v>0</v>
      </c>
      <c r="AO30" s="147">
        <v>0</v>
      </c>
      <c r="AP30" s="148">
        <v>0</v>
      </c>
      <c r="AQ30" s="148">
        <v>0</v>
      </c>
      <c r="AR30" s="148">
        <v>0</v>
      </c>
      <c r="AS30" s="148">
        <v>0</v>
      </c>
    </row>
    <row r="31" spans="1:45" ht="17.25" customHeight="1" thickBot="1" x14ac:dyDescent="0.35">
      <c r="A31" s="278"/>
      <c r="B31" s="144" t="s">
        <v>222</v>
      </c>
      <c r="C31" s="145">
        <v>1500</v>
      </c>
      <c r="D31" s="150">
        <v>0</v>
      </c>
      <c r="E31" s="151">
        <v>0</v>
      </c>
      <c r="F31" s="151">
        <v>0</v>
      </c>
      <c r="G31" s="151">
        <v>0</v>
      </c>
      <c r="H31" s="151">
        <v>0</v>
      </c>
      <c r="I31" s="144">
        <f t="shared" si="10"/>
        <v>0</v>
      </c>
      <c r="J31" s="145">
        <f t="shared" si="10"/>
        <v>0</v>
      </c>
      <c r="K31" s="145">
        <f t="shared" si="10"/>
        <v>0</v>
      </c>
      <c r="L31" s="145">
        <f t="shared" si="10"/>
        <v>0</v>
      </c>
      <c r="M31" s="146">
        <f t="shared" si="10"/>
        <v>0</v>
      </c>
      <c r="N31" s="129">
        <f>VLOOKUP(B31, Sheet3!$B$2:$C$142, 2, FALSE)</f>
        <v>9002850</v>
      </c>
      <c r="U31" s="137" t="s">
        <v>148</v>
      </c>
      <c r="AA31" s="278"/>
      <c r="AB31" s="144" t="s">
        <v>222</v>
      </c>
      <c r="AC31" s="145">
        <v>1500</v>
      </c>
      <c r="AD31" s="150">
        <v>0</v>
      </c>
      <c r="AE31" s="151">
        <v>0</v>
      </c>
      <c r="AF31" s="151">
        <v>0</v>
      </c>
      <c r="AG31" s="151">
        <v>0</v>
      </c>
      <c r="AH31" s="151">
        <v>0</v>
      </c>
      <c r="AI31" s="144">
        <f t="shared" si="11"/>
        <v>0</v>
      </c>
      <c r="AJ31" s="145">
        <f t="shared" si="12"/>
        <v>0</v>
      </c>
      <c r="AK31" s="145">
        <f t="shared" si="13"/>
        <v>0</v>
      </c>
      <c r="AL31" s="145">
        <f t="shared" si="14"/>
        <v>0</v>
      </c>
      <c r="AM31" s="146">
        <f t="shared" si="15"/>
        <v>0</v>
      </c>
      <c r="AO31" s="150">
        <v>0</v>
      </c>
      <c r="AP31" s="151">
        <v>0</v>
      </c>
      <c r="AQ31" s="151">
        <v>0</v>
      </c>
      <c r="AR31" s="151">
        <v>0</v>
      </c>
      <c r="AS31" s="151">
        <v>0</v>
      </c>
    </row>
    <row r="32" spans="1:45" ht="12" thickBot="1" x14ac:dyDescent="0.35">
      <c r="D32" s="160">
        <f>SUM(D2:D31)</f>
        <v>1</v>
      </c>
      <c r="E32" s="161">
        <f t="shared" ref="E32:M32" si="16">SUM(E2:E31)</f>
        <v>1</v>
      </c>
      <c r="F32" s="161">
        <f t="shared" si="16"/>
        <v>1.0000000000000002</v>
      </c>
      <c r="G32" s="161">
        <f t="shared" si="16"/>
        <v>1.0000000000000002</v>
      </c>
      <c r="H32" s="162">
        <f t="shared" si="16"/>
        <v>1.0000000000000002</v>
      </c>
      <c r="I32" s="163">
        <f t="shared" si="16"/>
        <v>3.07</v>
      </c>
      <c r="J32" s="164">
        <f t="shared" si="16"/>
        <v>5.98</v>
      </c>
      <c r="K32" s="164">
        <f t="shared" si="16"/>
        <v>11.27</v>
      </c>
      <c r="L32" s="164">
        <f t="shared" si="16"/>
        <v>16.909999999999997</v>
      </c>
      <c r="M32" s="165">
        <f t="shared" si="16"/>
        <v>16.909999999999997</v>
      </c>
      <c r="U32" s="137" t="s">
        <v>150</v>
      </c>
      <c r="AD32" s="160">
        <f>SUM(AD2:AD31)</f>
        <v>1</v>
      </c>
      <c r="AE32" s="161">
        <f t="shared" ref="AE32:AM32" si="17">SUM(AE2:AE31)</f>
        <v>1</v>
      </c>
      <c r="AF32" s="161">
        <f t="shared" si="17"/>
        <v>1.0000000000000002</v>
      </c>
      <c r="AG32" s="161">
        <f t="shared" si="17"/>
        <v>1.0000000000000002</v>
      </c>
      <c r="AH32" s="162">
        <f t="shared" si="17"/>
        <v>1.0000000000000002</v>
      </c>
      <c r="AI32" s="163">
        <f t="shared" si="17"/>
        <v>2.6030000000000002</v>
      </c>
      <c r="AJ32" s="164">
        <f t="shared" si="17"/>
        <v>5.2899999999999991</v>
      </c>
      <c r="AK32" s="164">
        <f t="shared" si="17"/>
        <v>10.429999999999998</v>
      </c>
      <c r="AL32" s="164">
        <f t="shared" si="17"/>
        <v>12.037999999999998</v>
      </c>
      <c r="AM32" s="165">
        <f t="shared" si="17"/>
        <v>12.037999999999998</v>
      </c>
      <c r="AO32" s="160">
        <f>SUM(AO2:AO31)</f>
        <v>1</v>
      </c>
      <c r="AP32" s="161">
        <f t="shared" ref="AP32:AS32" si="18">SUM(AP2:AP31)</f>
        <v>1</v>
      </c>
      <c r="AQ32" s="161">
        <f t="shared" si="18"/>
        <v>1.0000000000000002</v>
      </c>
      <c r="AR32" s="161">
        <f t="shared" si="18"/>
        <v>1.0000000000000002</v>
      </c>
      <c r="AS32" s="162">
        <f t="shared" si="18"/>
        <v>1.0000000000000002</v>
      </c>
    </row>
    <row r="33" spans="1:45" x14ac:dyDescent="0.3">
      <c r="U33" s="137" t="s">
        <v>173</v>
      </c>
      <c r="AI33" s="137">
        <f>I32</f>
        <v>3.07</v>
      </c>
      <c r="AJ33" s="137">
        <f>J32</f>
        <v>5.98</v>
      </c>
      <c r="AK33" s="137">
        <f>K32</f>
        <v>11.27</v>
      </c>
      <c r="AL33" s="137">
        <f>L32</f>
        <v>16.909999999999997</v>
      </c>
      <c r="AM33" s="137">
        <f>M32</f>
        <v>16.909999999999997</v>
      </c>
    </row>
    <row r="34" spans="1:45" x14ac:dyDescent="0.3">
      <c r="U34" s="137" t="s">
        <v>153</v>
      </c>
      <c r="AI34" s="261">
        <f>AI32/AI33</f>
        <v>0.8478827361563519</v>
      </c>
      <c r="AJ34" s="261">
        <f>AJ32/AJ33</f>
        <v>0.88461538461538436</v>
      </c>
      <c r="AK34" s="261">
        <f>AK32/AK33</f>
        <v>0.92546583850931663</v>
      </c>
      <c r="AL34" s="261">
        <f>AL32/AL33</f>
        <v>0.71188645771732706</v>
      </c>
      <c r="AM34" s="261">
        <f>AM32/AM33</f>
        <v>0.71188645771732706</v>
      </c>
    </row>
    <row r="35" spans="1:45" ht="12" thickBot="1" x14ac:dyDescent="0.35">
      <c r="U35" s="137" t="s">
        <v>152</v>
      </c>
    </row>
    <row r="36" spans="1:45" ht="12" thickBot="1" x14ac:dyDescent="0.35">
      <c r="A36" s="276" t="s">
        <v>202</v>
      </c>
      <c r="B36" s="156"/>
      <c r="C36" s="157"/>
      <c r="D36" s="156" t="s">
        <v>174</v>
      </c>
      <c r="E36" s="157" t="s">
        <v>175</v>
      </c>
      <c r="F36" s="157" t="s">
        <v>176</v>
      </c>
      <c r="G36" s="157" t="s">
        <v>177</v>
      </c>
      <c r="H36" s="158" t="s">
        <v>178</v>
      </c>
      <c r="I36" s="156" t="s">
        <v>174</v>
      </c>
      <c r="J36" s="157" t="s">
        <v>175</v>
      </c>
      <c r="K36" s="157" t="s">
        <v>176</v>
      </c>
      <c r="L36" s="157" t="s">
        <v>177</v>
      </c>
      <c r="M36" s="158" t="s">
        <v>178</v>
      </c>
      <c r="U36" s="137" t="s">
        <v>21</v>
      </c>
      <c r="AA36" s="279" t="s">
        <v>202</v>
      </c>
      <c r="AB36" s="156"/>
      <c r="AC36" s="157"/>
      <c r="AD36" s="156" t="s">
        <v>174</v>
      </c>
      <c r="AE36" s="157" t="s">
        <v>175</v>
      </c>
      <c r="AF36" s="157" t="s">
        <v>176</v>
      </c>
      <c r="AG36" s="157" t="s">
        <v>177</v>
      </c>
      <c r="AH36" s="158" t="s">
        <v>178</v>
      </c>
      <c r="AI36" s="156" t="s">
        <v>174</v>
      </c>
      <c r="AJ36" s="157" t="s">
        <v>175</v>
      </c>
      <c r="AK36" s="157" t="s">
        <v>176</v>
      </c>
      <c r="AL36" s="157" t="s">
        <v>177</v>
      </c>
      <c r="AM36" s="158" t="s">
        <v>178</v>
      </c>
      <c r="AO36" s="156" t="s">
        <v>174</v>
      </c>
      <c r="AP36" s="157" t="s">
        <v>175</v>
      </c>
      <c r="AQ36" s="157" t="s">
        <v>176</v>
      </c>
      <c r="AR36" s="157" t="s">
        <v>177</v>
      </c>
      <c r="AS36" s="158" t="s">
        <v>178</v>
      </c>
    </row>
    <row r="37" spans="1:45" ht="16.5" customHeight="1" x14ac:dyDescent="0.3">
      <c r="A37" s="277"/>
      <c r="B37" s="138" t="s">
        <v>152</v>
      </c>
      <c r="C37" s="140"/>
      <c r="D37" s="153">
        <v>0.31</v>
      </c>
      <c r="E37" s="154">
        <v>0.28999999999999998</v>
      </c>
      <c r="F37" s="154">
        <v>0.27</v>
      </c>
      <c r="G37" s="154">
        <v>0.25</v>
      </c>
      <c r="H37" s="155">
        <v>0.25</v>
      </c>
      <c r="I37" s="138"/>
      <c r="J37" s="139"/>
      <c r="K37" s="139"/>
      <c r="L37" s="139"/>
      <c r="M37" s="140"/>
      <c r="U37" s="137" t="s">
        <v>281</v>
      </c>
      <c r="AA37" s="280"/>
      <c r="AB37" s="138" t="s">
        <v>152</v>
      </c>
      <c r="AC37" s="140"/>
      <c r="AD37" s="153">
        <v>0.31</v>
      </c>
      <c r="AE37" s="154">
        <v>0.28999999999999998</v>
      </c>
      <c r="AF37" s="154">
        <v>0.27</v>
      </c>
      <c r="AG37" s="154">
        <v>0.25</v>
      </c>
      <c r="AH37" s="155">
        <v>0.25</v>
      </c>
      <c r="AI37" s="138"/>
      <c r="AJ37" s="139"/>
      <c r="AK37" s="139"/>
      <c r="AL37" s="139"/>
      <c r="AM37" s="140"/>
      <c r="AO37" s="153">
        <v>0.31</v>
      </c>
      <c r="AP37" s="154">
        <v>0.28999999999999998</v>
      </c>
      <c r="AQ37" s="154">
        <v>0.27</v>
      </c>
      <c r="AR37" s="154">
        <v>0.25</v>
      </c>
      <c r="AS37" s="155">
        <v>0.25</v>
      </c>
    </row>
    <row r="38" spans="1:45" ht="17.25" customHeight="1" thickBot="1" x14ac:dyDescent="0.35">
      <c r="A38" s="277"/>
      <c r="B38" s="141" t="s">
        <v>153</v>
      </c>
      <c r="C38" s="143"/>
      <c r="D38" s="147">
        <v>0.31</v>
      </c>
      <c r="E38" s="148">
        <v>0.28999999999999998</v>
      </c>
      <c r="F38" s="148">
        <v>0.27</v>
      </c>
      <c r="G38" s="148">
        <v>0.25</v>
      </c>
      <c r="H38" s="149">
        <v>0.25</v>
      </c>
      <c r="I38" s="141"/>
      <c r="J38" s="142"/>
      <c r="K38" s="142"/>
      <c r="L38" s="142"/>
      <c r="M38" s="143"/>
      <c r="U38" s="137" t="s">
        <v>282</v>
      </c>
      <c r="AA38" s="280"/>
      <c r="AB38" s="141" t="s">
        <v>153</v>
      </c>
      <c r="AC38" s="143"/>
      <c r="AD38" s="147">
        <v>0.31</v>
      </c>
      <c r="AE38" s="148">
        <v>0.28999999999999998</v>
      </c>
      <c r="AF38" s="148">
        <v>0.27</v>
      </c>
      <c r="AG38" s="148">
        <v>0.25</v>
      </c>
      <c r="AH38" s="149">
        <v>0.25</v>
      </c>
      <c r="AI38" s="141"/>
      <c r="AJ38" s="142"/>
      <c r="AK38" s="142"/>
      <c r="AL38" s="142"/>
      <c r="AM38" s="143"/>
      <c r="AO38" s="147">
        <v>0.31</v>
      </c>
      <c r="AP38" s="148">
        <v>0.28999999999999998</v>
      </c>
      <c r="AQ38" s="148">
        <v>0.27</v>
      </c>
      <c r="AR38" s="148">
        <v>0.25</v>
      </c>
      <c r="AS38" s="149">
        <v>0.25</v>
      </c>
    </row>
    <row r="39" spans="1:45" ht="16.5" customHeight="1" x14ac:dyDescent="0.3">
      <c r="A39" s="277"/>
      <c r="B39" s="138" t="s">
        <v>179</v>
      </c>
      <c r="C39" s="140"/>
      <c r="D39" s="153">
        <v>0.13</v>
      </c>
      <c r="E39" s="154">
        <v>0.1</v>
      </c>
      <c r="F39" s="154">
        <v>0.1</v>
      </c>
      <c r="G39" s="154">
        <v>0.1</v>
      </c>
      <c r="H39" s="155">
        <v>0.1</v>
      </c>
      <c r="I39" s="138"/>
      <c r="J39" s="139"/>
      <c r="K39" s="139"/>
      <c r="L39" s="139"/>
      <c r="M39" s="140"/>
      <c r="U39" s="137" t="s">
        <v>79</v>
      </c>
      <c r="AA39" s="280"/>
      <c r="AB39" s="138" t="s">
        <v>179</v>
      </c>
      <c r="AC39" s="140"/>
      <c r="AD39" s="153">
        <v>0.13</v>
      </c>
      <c r="AE39" s="154">
        <v>0.1</v>
      </c>
      <c r="AF39" s="154">
        <v>0.1</v>
      </c>
      <c r="AG39" s="154">
        <v>0.1</v>
      </c>
      <c r="AH39" s="155">
        <v>0.1</v>
      </c>
      <c r="AI39" s="138"/>
      <c r="AJ39" s="139"/>
      <c r="AK39" s="139"/>
      <c r="AL39" s="139"/>
      <c r="AM39" s="140"/>
      <c r="AO39" s="153">
        <v>0.13</v>
      </c>
      <c r="AP39" s="154">
        <v>0.1</v>
      </c>
      <c r="AQ39" s="154">
        <v>0.1</v>
      </c>
      <c r="AR39" s="154">
        <v>0.1</v>
      </c>
      <c r="AS39" s="155">
        <v>0.1</v>
      </c>
    </row>
    <row r="40" spans="1:45" ht="17.25" customHeight="1" thickBot="1" x14ac:dyDescent="0.35">
      <c r="A40" s="277"/>
      <c r="B40" s="144" t="s">
        <v>181</v>
      </c>
      <c r="C40" s="146"/>
      <c r="D40" s="150">
        <v>0.1</v>
      </c>
      <c r="E40" s="151">
        <v>0.1</v>
      </c>
      <c r="F40" s="151">
        <v>0.1</v>
      </c>
      <c r="G40" s="151">
        <v>0.1</v>
      </c>
      <c r="H40" s="152">
        <v>0.1</v>
      </c>
      <c r="I40" s="144"/>
      <c r="J40" s="145"/>
      <c r="K40" s="145"/>
      <c r="L40" s="145"/>
      <c r="M40" s="146"/>
      <c r="U40" s="137" t="s">
        <v>80</v>
      </c>
      <c r="AA40" s="280"/>
      <c r="AB40" s="144" t="s">
        <v>181</v>
      </c>
      <c r="AC40" s="146"/>
      <c r="AD40" s="150">
        <v>0.1</v>
      </c>
      <c r="AE40" s="151">
        <v>0.1</v>
      </c>
      <c r="AF40" s="151">
        <v>0.1</v>
      </c>
      <c r="AG40" s="151">
        <v>0.1</v>
      </c>
      <c r="AH40" s="152">
        <v>0.1</v>
      </c>
      <c r="AI40" s="144"/>
      <c r="AJ40" s="145"/>
      <c r="AK40" s="145"/>
      <c r="AL40" s="145"/>
      <c r="AM40" s="146"/>
      <c r="AO40" s="150">
        <v>0.1</v>
      </c>
      <c r="AP40" s="151">
        <v>0.1</v>
      </c>
      <c r="AQ40" s="151">
        <v>0.1</v>
      </c>
      <c r="AR40" s="151">
        <v>0.1</v>
      </c>
      <c r="AS40" s="152">
        <v>0.1</v>
      </c>
    </row>
    <row r="41" spans="1:45" ht="16.5" customHeight="1" x14ac:dyDescent="0.3">
      <c r="A41" s="277"/>
      <c r="B41" s="138" t="s">
        <v>148</v>
      </c>
      <c r="C41" s="140">
        <v>1</v>
      </c>
      <c r="D41" s="153">
        <v>0.03</v>
      </c>
      <c r="E41" s="154">
        <v>0.05</v>
      </c>
      <c r="F41" s="154">
        <v>0.05</v>
      </c>
      <c r="G41" s="154">
        <v>7.0000000000000007E-2</v>
      </c>
      <c r="H41" s="155">
        <v>7.0000000000000007E-2</v>
      </c>
      <c r="I41" s="138">
        <f>$C41*D41</f>
        <v>0.03</v>
      </c>
      <c r="J41" s="139">
        <f>$C41*E41</f>
        <v>0.05</v>
      </c>
      <c r="K41" s="139">
        <f>$C41*F41</f>
        <v>0.05</v>
      </c>
      <c r="L41" s="139">
        <f>$C41*G41</f>
        <v>7.0000000000000007E-2</v>
      </c>
      <c r="M41" s="140">
        <f>$C41*H41</f>
        <v>7.0000000000000007E-2</v>
      </c>
      <c r="U41" s="137" t="s">
        <v>283</v>
      </c>
      <c r="AA41" s="280"/>
      <c r="AB41" s="138" t="s">
        <v>148</v>
      </c>
      <c r="AC41" s="140">
        <v>1</v>
      </c>
      <c r="AD41" s="153">
        <v>0.03</v>
      </c>
      <c r="AE41" s="154">
        <v>0.05</v>
      </c>
      <c r="AF41" s="154">
        <v>0.05</v>
      </c>
      <c r="AG41" s="154">
        <v>7.0000000000000007E-2</v>
      </c>
      <c r="AH41" s="155">
        <v>7.0000000000000007E-2</v>
      </c>
      <c r="AI41" s="138">
        <f>$C41*AD41</f>
        <v>0.03</v>
      </c>
      <c r="AJ41" s="139">
        <f>$C41*AE41</f>
        <v>0.05</v>
      </c>
      <c r="AK41" s="139">
        <f>$C41*AF41</f>
        <v>0.05</v>
      </c>
      <c r="AL41" s="139">
        <f>$C41*AG41</f>
        <v>7.0000000000000007E-2</v>
      </c>
      <c r="AM41" s="140">
        <f>$C41*AH41</f>
        <v>7.0000000000000007E-2</v>
      </c>
      <c r="AO41" s="153">
        <v>0.03</v>
      </c>
      <c r="AP41" s="154">
        <v>0.05</v>
      </c>
      <c r="AQ41" s="154">
        <v>0.05</v>
      </c>
      <c r="AR41" s="154">
        <v>7.0000000000000007E-2</v>
      </c>
      <c r="AS41" s="155">
        <v>7.0000000000000007E-2</v>
      </c>
    </row>
    <row r="42" spans="1:45" ht="17.25" customHeight="1" thickBot="1" x14ac:dyDescent="0.35">
      <c r="A42" s="277"/>
      <c r="B42" s="144" t="s">
        <v>150</v>
      </c>
      <c r="C42" s="146">
        <v>2</v>
      </c>
      <c r="D42" s="150">
        <v>0.01</v>
      </c>
      <c r="E42" s="151">
        <v>0.03</v>
      </c>
      <c r="F42" s="151">
        <v>0.03</v>
      </c>
      <c r="G42" s="151">
        <v>0.03</v>
      </c>
      <c r="H42" s="152">
        <v>0.03</v>
      </c>
      <c r="I42" s="144">
        <f t="shared" ref="I42" si="19">$C42*D42</f>
        <v>0.02</v>
      </c>
      <c r="J42" s="145">
        <f t="shared" ref="J42" si="20">$C42*E42</f>
        <v>0.06</v>
      </c>
      <c r="K42" s="145">
        <f t="shared" ref="K42" si="21">$C42*F42</f>
        <v>0.06</v>
      </c>
      <c r="L42" s="145">
        <f t="shared" ref="L42" si="22">$C42*G42</f>
        <v>0.06</v>
      </c>
      <c r="M42" s="146">
        <f t="shared" ref="M42" si="23">$C42*H42</f>
        <v>0.06</v>
      </c>
      <c r="U42" s="137" t="s">
        <v>181</v>
      </c>
      <c r="AA42" s="280"/>
      <c r="AB42" s="144" t="s">
        <v>150</v>
      </c>
      <c r="AC42" s="146">
        <v>2</v>
      </c>
      <c r="AD42" s="150">
        <v>0.01</v>
      </c>
      <c r="AE42" s="151">
        <v>0.03</v>
      </c>
      <c r="AF42" s="151">
        <v>0.03</v>
      </c>
      <c r="AG42" s="151">
        <v>0.03</v>
      </c>
      <c r="AH42" s="152">
        <v>0.03</v>
      </c>
      <c r="AI42" s="144">
        <f t="shared" ref="AI42" si="24">$C42*AD42</f>
        <v>0.02</v>
      </c>
      <c r="AJ42" s="145">
        <f t="shared" ref="AJ42" si="25">$C42*AE42</f>
        <v>0.06</v>
      </c>
      <c r="AK42" s="145">
        <f t="shared" ref="AK42" si="26">$C42*AF42</f>
        <v>0.06</v>
      </c>
      <c r="AL42" s="145">
        <f t="shared" ref="AL42" si="27">$C42*AG42</f>
        <v>0.06</v>
      </c>
      <c r="AM42" s="146">
        <f t="shared" ref="AM42" si="28">$C42*AH42</f>
        <v>0.06</v>
      </c>
      <c r="AO42" s="150">
        <v>0.01</v>
      </c>
      <c r="AP42" s="151">
        <v>0.03</v>
      </c>
      <c r="AQ42" s="151">
        <v>0.03</v>
      </c>
      <c r="AR42" s="151">
        <v>0.03</v>
      </c>
      <c r="AS42" s="152">
        <v>0.03</v>
      </c>
    </row>
    <row r="43" spans="1:45" ht="16.5" customHeight="1" x14ac:dyDescent="0.3">
      <c r="A43" s="277"/>
      <c r="B43" s="138" t="s">
        <v>185</v>
      </c>
      <c r="C43" s="140"/>
      <c r="D43" s="153">
        <v>4.0000000000000001E-3</v>
      </c>
      <c r="E43" s="154">
        <v>4.0000000000000001E-3</v>
      </c>
      <c r="F43" s="154">
        <v>6.0000000000000001E-3</v>
      </c>
      <c r="G43" s="154">
        <v>6.0000000000000001E-3</v>
      </c>
      <c r="H43" s="154">
        <v>6.0000000000000001E-3</v>
      </c>
      <c r="I43" s="138"/>
      <c r="J43" s="139"/>
      <c r="K43" s="139"/>
      <c r="L43" s="139"/>
      <c r="M43" s="140"/>
      <c r="U43" s="137" t="s">
        <v>284</v>
      </c>
      <c r="AA43" s="280"/>
      <c r="AB43" s="138" t="s">
        <v>185</v>
      </c>
      <c r="AC43" s="140"/>
      <c r="AD43" s="153">
        <v>4.0000000000000001E-3</v>
      </c>
      <c r="AE43" s="154">
        <v>4.0000000000000001E-3</v>
      </c>
      <c r="AF43" s="154">
        <v>6.0000000000000001E-3</v>
      </c>
      <c r="AG43" s="154">
        <v>6.0000000000000001E-3</v>
      </c>
      <c r="AH43" s="154">
        <v>6.0000000000000001E-3</v>
      </c>
      <c r="AI43" s="138"/>
      <c r="AJ43" s="139"/>
      <c r="AK43" s="139"/>
      <c r="AL43" s="139"/>
      <c r="AM43" s="140"/>
      <c r="AO43" s="153">
        <v>4.0000000000000001E-3</v>
      </c>
      <c r="AP43" s="154">
        <v>4.0000000000000001E-3</v>
      </c>
      <c r="AQ43" s="154">
        <v>6.0000000000000001E-3</v>
      </c>
      <c r="AR43" s="154">
        <v>6.0000000000000001E-3</v>
      </c>
      <c r="AS43" s="154">
        <v>6.0000000000000001E-3</v>
      </c>
    </row>
    <row r="44" spans="1:45" ht="16.5" customHeight="1" x14ac:dyDescent="0.3">
      <c r="A44" s="277"/>
      <c r="B44" s="141" t="s">
        <v>187</v>
      </c>
      <c r="C44" s="143"/>
      <c r="D44" s="147">
        <v>4.0000000000000001E-3</v>
      </c>
      <c r="E44" s="148">
        <v>4.0000000000000001E-3</v>
      </c>
      <c r="F44" s="148">
        <v>6.0000000000000001E-3</v>
      </c>
      <c r="G44" s="148">
        <v>6.0000000000000001E-3</v>
      </c>
      <c r="H44" s="148">
        <v>6.0000000000000001E-3</v>
      </c>
      <c r="I44" s="141"/>
      <c r="J44" s="142"/>
      <c r="K44" s="142"/>
      <c r="L44" s="142"/>
      <c r="M44" s="143"/>
      <c r="U44" s="137" t="s">
        <v>22</v>
      </c>
      <c r="AA44" s="280"/>
      <c r="AB44" s="141" t="s">
        <v>187</v>
      </c>
      <c r="AC44" s="143"/>
      <c r="AD44" s="147">
        <v>4.0000000000000001E-3</v>
      </c>
      <c r="AE44" s="148">
        <v>4.0000000000000001E-3</v>
      </c>
      <c r="AF44" s="148">
        <v>6.0000000000000001E-3</v>
      </c>
      <c r="AG44" s="148">
        <v>6.0000000000000001E-3</v>
      </c>
      <c r="AH44" s="148">
        <v>6.0000000000000001E-3</v>
      </c>
      <c r="AI44" s="141"/>
      <c r="AJ44" s="142"/>
      <c r="AK44" s="142"/>
      <c r="AL44" s="142"/>
      <c r="AM44" s="143"/>
      <c r="AO44" s="147">
        <v>4.0000000000000001E-3</v>
      </c>
      <c r="AP44" s="148">
        <v>4.0000000000000001E-3</v>
      </c>
      <c r="AQ44" s="148">
        <v>6.0000000000000001E-3</v>
      </c>
      <c r="AR44" s="148">
        <v>6.0000000000000001E-3</v>
      </c>
      <c r="AS44" s="148">
        <v>6.0000000000000001E-3</v>
      </c>
    </row>
    <row r="45" spans="1:45" ht="16.5" customHeight="1" x14ac:dyDescent="0.3">
      <c r="A45" s="277"/>
      <c r="B45" s="141" t="s">
        <v>189</v>
      </c>
      <c r="C45" s="143"/>
      <c r="D45" s="147">
        <v>4.0000000000000001E-3</v>
      </c>
      <c r="E45" s="148">
        <v>4.0000000000000001E-3</v>
      </c>
      <c r="F45" s="148">
        <v>6.0000000000000001E-3</v>
      </c>
      <c r="G45" s="148">
        <v>6.0000000000000001E-3</v>
      </c>
      <c r="H45" s="148">
        <v>6.0000000000000001E-3</v>
      </c>
      <c r="I45" s="141"/>
      <c r="J45" s="142"/>
      <c r="K45" s="142"/>
      <c r="L45" s="142"/>
      <c r="M45" s="143"/>
      <c r="U45" s="137" t="s">
        <v>285</v>
      </c>
      <c r="AA45" s="280"/>
      <c r="AB45" s="141" t="s">
        <v>189</v>
      </c>
      <c r="AC45" s="143"/>
      <c r="AD45" s="147">
        <v>4.0000000000000001E-3</v>
      </c>
      <c r="AE45" s="148">
        <v>4.0000000000000001E-3</v>
      </c>
      <c r="AF45" s="148">
        <v>6.0000000000000001E-3</v>
      </c>
      <c r="AG45" s="148">
        <v>6.0000000000000001E-3</v>
      </c>
      <c r="AH45" s="148">
        <v>6.0000000000000001E-3</v>
      </c>
      <c r="AI45" s="141"/>
      <c r="AJ45" s="142"/>
      <c r="AK45" s="142"/>
      <c r="AL45" s="142"/>
      <c r="AM45" s="143"/>
      <c r="AO45" s="147">
        <v>4.0000000000000001E-3</v>
      </c>
      <c r="AP45" s="148">
        <v>4.0000000000000001E-3</v>
      </c>
      <c r="AQ45" s="148">
        <v>6.0000000000000001E-3</v>
      </c>
      <c r="AR45" s="148">
        <v>6.0000000000000001E-3</v>
      </c>
      <c r="AS45" s="148">
        <v>6.0000000000000001E-3</v>
      </c>
    </row>
    <row r="46" spans="1:45" ht="16.5" customHeight="1" x14ac:dyDescent="0.3">
      <c r="A46" s="277"/>
      <c r="B46" s="141" t="s">
        <v>191</v>
      </c>
      <c r="C46" s="143"/>
      <c r="D46" s="147">
        <v>4.0000000000000001E-3</v>
      </c>
      <c r="E46" s="148">
        <v>4.0000000000000001E-3</v>
      </c>
      <c r="F46" s="148">
        <v>6.0000000000000001E-3</v>
      </c>
      <c r="G46" s="148">
        <v>6.0000000000000001E-3</v>
      </c>
      <c r="H46" s="149">
        <v>6.0000000000000001E-3</v>
      </c>
      <c r="I46" s="141"/>
      <c r="J46" s="142"/>
      <c r="K46" s="142"/>
      <c r="L46" s="142"/>
      <c r="M46" s="143"/>
      <c r="U46" s="137" t="s">
        <v>286</v>
      </c>
      <c r="AA46" s="280"/>
      <c r="AB46" s="141" t="s">
        <v>191</v>
      </c>
      <c r="AC46" s="143"/>
      <c r="AD46" s="147">
        <v>4.0000000000000001E-3</v>
      </c>
      <c r="AE46" s="148">
        <v>4.0000000000000001E-3</v>
      </c>
      <c r="AF46" s="148">
        <v>6.0000000000000001E-3</v>
      </c>
      <c r="AG46" s="148">
        <v>6.0000000000000001E-3</v>
      </c>
      <c r="AH46" s="149">
        <v>6.0000000000000001E-3</v>
      </c>
      <c r="AI46" s="141"/>
      <c r="AJ46" s="142"/>
      <c r="AK46" s="142"/>
      <c r="AL46" s="142"/>
      <c r="AM46" s="143"/>
      <c r="AO46" s="147">
        <v>4.0000000000000001E-3</v>
      </c>
      <c r="AP46" s="148">
        <v>4.0000000000000001E-3</v>
      </c>
      <c r="AQ46" s="148">
        <v>6.0000000000000001E-3</v>
      </c>
      <c r="AR46" s="148">
        <v>6.0000000000000001E-3</v>
      </c>
      <c r="AS46" s="149">
        <v>6.0000000000000001E-3</v>
      </c>
    </row>
    <row r="47" spans="1:45" ht="17.25" customHeight="1" thickBot="1" x14ac:dyDescent="0.35">
      <c r="A47" s="277"/>
      <c r="B47" s="144" t="s">
        <v>193</v>
      </c>
      <c r="C47" s="146"/>
      <c r="D47" s="147">
        <v>4.0000000000000001E-3</v>
      </c>
      <c r="E47" s="148">
        <v>4.0000000000000001E-3</v>
      </c>
      <c r="F47" s="148">
        <v>6.0000000000000001E-3</v>
      </c>
      <c r="G47" s="148">
        <v>6.0000000000000001E-3</v>
      </c>
      <c r="H47" s="149">
        <v>6.0000000000000001E-3</v>
      </c>
      <c r="I47" s="141"/>
      <c r="J47" s="142"/>
      <c r="K47" s="142"/>
      <c r="L47" s="142"/>
      <c r="M47" s="143"/>
      <c r="U47" s="137" t="s">
        <v>70</v>
      </c>
      <c r="AA47" s="280"/>
      <c r="AB47" s="144" t="s">
        <v>193</v>
      </c>
      <c r="AC47" s="146"/>
      <c r="AD47" s="147">
        <v>4.0000000000000001E-3</v>
      </c>
      <c r="AE47" s="148">
        <v>4.0000000000000001E-3</v>
      </c>
      <c r="AF47" s="148">
        <v>6.0000000000000001E-3</v>
      </c>
      <c r="AG47" s="148">
        <v>6.0000000000000001E-3</v>
      </c>
      <c r="AH47" s="149">
        <v>6.0000000000000001E-3</v>
      </c>
      <c r="AI47" s="141"/>
      <c r="AJ47" s="142"/>
      <c r="AK47" s="142"/>
      <c r="AL47" s="142"/>
      <c r="AM47" s="143"/>
      <c r="AO47" s="147">
        <v>4.0000000000000001E-3</v>
      </c>
      <c r="AP47" s="148">
        <v>4.0000000000000001E-3</v>
      </c>
      <c r="AQ47" s="148">
        <v>6.0000000000000001E-3</v>
      </c>
      <c r="AR47" s="148">
        <v>6.0000000000000001E-3</v>
      </c>
      <c r="AS47" s="149">
        <v>6.0000000000000001E-3</v>
      </c>
    </row>
    <row r="48" spans="1:45" ht="16.5" customHeight="1" x14ac:dyDescent="0.3">
      <c r="A48" s="277"/>
      <c r="B48" s="138" t="s">
        <v>195</v>
      </c>
      <c r="C48" s="139">
        <v>46</v>
      </c>
      <c r="D48" s="153">
        <v>0.01</v>
      </c>
      <c r="E48" s="154">
        <v>0.01</v>
      </c>
      <c r="F48" s="154">
        <v>0.01</v>
      </c>
      <c r="G48" s="154">
        <v>0.01</v>
      </c>
      <c r="H48" s="154">
        <v>0.01</v>
      </c>
      <c r="I48" s="138">
        <f>$C48*D48</f>
        <v>0.46</v>
      </c>
      <c r="J48" s="139">
        <f>$C48*E48</f>
        <v>0.46</v>
      </c>
      <c r="K48" s="139">
        <f>$C48*F48</f>
        <v>0.46</v>
      </c>
      <c r="L48" s="139">
        <f>$C48*G48</f>
        <v>0.46</v>
      </c>
      <c r="M48" s="140">
        <f>$C48*H48</f>
        <v>0.46</v>
      </c>
      <c r="U48" s="137" t="s">
        <v>287</v>
      </c>
      <c r="AA48" s="280"/>
      <c r="AB48" s="138" t="s">
        <v>195</v>
      </c>
      <c r="AC48" s="139">
        <v>46</v>
      </c>
      <c r="AD48" s="153">
        <v>5.0000000000000001E-3</v>
      </c>
      <c r="AE48" s="154">
        <v>5.0000000000000001E-3</v>
      </c>
      <c r="AF48" s="154">
        <v>5.0000000000000001E-3</v>
      </c>
      <c r="AG48" s="154">
        <v>5.0000000000000001E-3</v>
      </c>
      <c r="AH48" s="154">
        <v>5.0000000000000001E-3</v>
      </c>
      <c r="AI48" s="138">
        <f>$C48*AD48</f>
        <v>0.23</v>
      </c>
      <c r="AJ48" s="139">
        <f>$C48*AE48</f>
        <v>0.23</v>
      </c>
      <c r="AK48" s="139">
        <f>$C48*AF48</f>
        <v>0.23</v>
      </c>
      <c r="AL48" s="139">
        <f>$C48*AG48</f>
        <v>0.23</v>
      </c>
      <c r="AM48" s="140">
        <f>$C48*AH48</f>
        <v>0.23</v>
      </c>
      <c r="AO48" s="153">
        <v>0.01</v>
      </c>
      <c r="AP48" s="154">
        <v>0.01</v>
      </c>
      <c r="AQ48" s="154">
        <v>0.01</v>
      </c>
      <c r="AR48" s="154">
        <v>0.01</v>
      </c>
      <c r="AS48" s="154">
        <v>0.01</v>
      </c>
    </row>
    <row r="49" spans="1:45" ht="16.5" customHeight="1" x14ac:dyDescent="0.3">
      <c r="A49" s="277"/>
      <c r="B49" s="141" t="s">
        <v>197</v>
      </c>
      <c r="C49" s="142">
        <v>46</v>
      </c>
      <c r="D49" s="147">
        <v>0.01</v>
      </c>
      <c r="E49" s="148">
        <v>0.01</v>
      </c>
      <c r="F49" s="148">
        <v>0.01</v>
      </c>
      <c r="G49" s="148">
        <v>0.01</v>
      </c>
      <c r="H49" s="148">
        <v>0.01</v>
      </c>
      <c r="I49" s="141">
        <f t="shared" ref="I49:I66" si="29">$C49*D49</f>
        <v>0.46</v>
      </c>
      <c r="J49" s="142">
        <f t="shared" ref="J49:J66" si="30">$C49*E49</f>
        <v>0.46</v>
      </c>
      <c r="K49" s="142">
        <f t="shared" ref="K49:K66" si="31">$C49*F49</f>
        <v>0.46</v>
      </c>
      <c r="L49" s="142">
        <f t="shared" ref="L49:L66" si="32">$C49*G49</f>
        <v>0.46</v>
      </c>
      <c r="M49" s="143">
        <f t="shared" ref="M49:M66" si="33">$C49*H49</f>
        <v>0.46</v>
      </c>
      <c r="U49" s="137" t="s">
        <v>288</v>
      </c>
      <c r="AA49" s="280"/>
      <c r="AB49" s="141" t="s">
        <v>197</v>
      </c>
      <c r="AC49" s="142">
        <v>46</v>
      </c>
      <c r="AD49" s="147">
        <v>5.0000000000000001E-3</v>
      </c>
      <c r="AE49" s="148">
        <v>5.0000000000000001E-3</v>
      </c>
      <c r="AF49" s="148">
        <v>5.0000000000000001E-3</v>
      </c>
      <c r="AG49" s="148">
        <v>5.0000000000000001E-3</v>
      </c>
      <c r="AH49" s="148">
        <v>5.0000000000000001E-3</v>
      </c>
      <c r="AI49" s="141">
        <f t="shared" ref="AI49:AI66" si="34">$C49*AD49</f>
        <v>0.23</v>
      </c>
      <c r="AJ49" s="142">
        <f t="shared" ref="AJ49:AJ66" si="35">$C49*AE49</f>
        <v>0.23</v>
      </c>
      <c r="AK49" s="142">
        <f t="shared" ref="AK49:AK66" si="36">$C49*AF49</f>
        <v>0.23</v>
      </c>
      <c r="AL49" s="142">
        <f t="shared" ref="AL49:AL66" si="37">$C49*AG49</f>
        <v>0.23</v>
      </c>
      <c r="AM49" s="143">
        <f t="shared" ref="AM49:AM66" si="38">$C49*AH49</f>
        <v>0.23</v>
      </c>
      <c r="AO49" s="147">
        <v>0.01</v>
      </c>
      <c r="AP49" s="148">
        <v>0.01</v>
      </c>
      <c r="AQ49" s="148">
        <v>0.01</v>
      </c>
      <c r="AR49" s="148">
        <v>0.01</v>
      </c>
      <c r="AS49" s="148">
        <v>0.01</v>
      </c>
    </row>
    <row r="50" spans="1:45" ht="17.25" customHeight="1" thickBot="1" x14ac:dyDescent="0.35">
      <c r="A50" s="277"/>
      <c r="B50" s="141" t="s">
        <v>199</v>
      </c>
      <c r="C50" s="142">
        <v>36</v>
      </c>
      <c r="D50" s="147">
        <v>0.01</v>
      </c>
      <c r="E50" s="148">
        <v>0.01</v>
      </c>
      <c r="F50" s="148">
        <v>0.01</v>
      </c>
      <c r="G50" s="148">
        <v>0.01</v>
      </c>
      <c r="H50" s="148">
        <v>0.01</v>
      </c>
      <c r="I50" s="144">
        <f t="shared" si="29"/>
        <v>0.36</v>
      </c>
      <c r="J50" s="145">
        <f t="shared" si="30"/>
        <v>0.36</v>
      </c>
      <c r="K50" s="145">
        <f t="shared" si="31"/>
        <v>0.36</v>
      </c>
      <c r="L50" s="145">
        <f t="shared" si="32"/>
        <v>0.36</v>
      </c>
      <c r="M50" s="146">
        <f t="shared" si="33"/>
        <v>0.36</v>
      </c>
      <c r="U50" s="137" t="s">
        <v>289</v>
      </c>
      <c r="AA50" s="280"/>
      <c r="AB50" s="141" t="s">
        <v>199</v>
      </c>
      <c r="AC50" s="142">
        <v>36</v>
      </c>
      <c r="AD50" s="147">
        <v>5.0000000000000001E-3</v>
      </c>
      <c r="AE50" s="148">
        <v>5.0000000000000001E-3</v>
      </c>
      <c r="AF50" s="148">
        <v>5.0000000000000001E-3</v>
      </c>
      <c r="AG50" s="148">
        <v>5.0000000000000001E-3</v>
      </c>
      <c r="AH50" s="148">
        <v>5.0000000000000001E-3</v>
      </c>
      <c r="AI50" s="144">
        <f t="shared" si="34"/>
        <v>0.18</v>
      </c>
      <c r="AJ50" s="145">
        <f t="shared" si="35"/>
        <v>0.18</v>
      </c>
      <c r="AK50" s="145">
        <f t="shared" si="36"/>
        <v>0.18</v>
      </c>
      <c r="AL50" s="145">
        <f t="shared" si="37"/>
        <v>0.18</v>
      </c>
      <c r="AM50" s="146">
        <f t="shared" si="38"/>
        <v>0.18</v>
      </c>
      <c r="AO50" s="147">
        <v>0.01</v>
      </c>
      <c r="AP50" s="148">
        <v>0.01</v>
      </c>
      <c r="AQ50" s="148">
        <v>0.01</v>
      </c>
      <c r="AR50" s="148">
        <v>0.01</v>
      </c>
      <c r="AS50" s="148">
        <v>0.01</v>
      </c>
    </row>
    <row r="51" spans="1:45" ht="16.5" customHeight="1" x14ac:dyDescent="0.3">
      <c r="A51" s="277"/>
      <c r="B51" s="138" t="s">
        <v>155</v>
      </c>
      <c r="C51" s="140">
        <v>112</v>
      </c>
      <c r="D51" s="153">
        <v>0</v>
      </c>
      <c r="E51" s="154">
        <v>0</v>
      </c>
      <c r="F51" s="154">
        <v>0.01</v>
      </c>
      <c r="G51" s="154">
        <v>0.01</v>
      </c>
      <c r="H51" s="154">
        <v>0.01</v>
      </c>
      <c r="I51" s="138">
        <f t="shared" si="29"/>
        <v>0</v>
      </c>
      <c r="J51" s="139">
        <f t="shared" si="30"/>
        <v>0</v>
      </c>
      <c r="K51" s="139">
        <f t="shared" si="31"/>
        <v>1.1200000000000001</v>
      </c>
      <c r="L51" s="139">
        <f t="shared" si="32"/>
        <v>1.1200000000000001</v>
      </c>
      <c r="M51" s="140">
        <f t="shared" si="33"/>
        <v>1.1200000000000001</v>
      </c>
      <c r="U51" s="137" t="s">
        <v>179</v>
      </c>
      <c r="AA51" s="280"/>
      <c r="AB51" s="138" t="s">
        <v>155</v>
      </c>
      <c r="AC51" s="140">
        <v>112</v>
      </c>
      <c r="AD51" s="153">
        <v>0</v>
      </c>
      <c r="AE51" s="154">
        <v>0</v>
      </c>
      <c r="AF51" s="154">
        <v>0.01</v>
      </c>
      <c r="AG51" s="154">
        <v>0.01</v>
      </c>
      <c r="AH51" s="154">
        <v>0.01</v>
      </c>
      <c r="AI51" s="138">
        <f t="shared" si="34"/>
        <v>0</v>
      </c>
      <c r="AJ51" s="139">
        <f t="shared" si="35"/>
        <v>0</v>
      </c>
      <c r="AK51" s="139">
        <f t="shared" si="36"/>
        <v>1.1200000000000001</v>
      </c>
      <c r="AL51" s="139">
        <f t="shared" si="37"/>
        <v>1.1200000000000001</v>
      </c>
      <c r="AM51" s="140">
        <f t="shared" si="38"/>
        <v>1.1200000000000001</v>
      </c>
      <c r="AO51" s="153">
        <v>0</v>
      </c>
      <c r="AP51" s="154">
        <v>0</v>
      </c>
      <c r="AQ51" s="154">
        <v>0.01</v>
      </c>
      <c r="AR51" s="154">
        <v>0.01</v>
      </c>
      <c r="AS51" s="154">
        <v>0.01</v>
      </c>
    </row>
    <row r="52" spans="1:45" ht="16.5" customHeight="1" x14ac:dyDescent="0.3">
      <c r="A52" s="277"/>
      <c r="B52" s="141" t="s">
        <v>157</v>
      </c>
      <c r="C52" s="143">
        <v>72</v>
      </c>
      <c r="D52" s="147">
        <v>0.01</v>
      </c>
      <c r="E52" s="148">
        <v>0.01</v>
      </c>
      <c r="F52" s="148">
        <v>0.01</v>
      </c>
      <c r="G52" s="148">
        <v>0.01</v>
      </c>
      <c r="H52" s="148">
        <v>0.01</v>
      </c>
      <c r="I52" s="141">
        <f t="shared" si="29"/>
        <v>0.72</v>
      </c>
      <c r="J52" s="142">
        <f t="shared" si="30"/>
        <v>0.72</v>
      </c>
      <c r="K52" s="142">
        <f t="shared" si="31"/>
        <v>0.72</v>
      </c>
      <c r="L52" s="142">
        <f t="shared" si="32"/>
        <v>0.72</v>
      </c>
      <c r="M52" s="143">
        <f t="shared" si="33"/>
        <v>0.72</v>
      </c>
      <c r="U52" s="137" t="s">
        <v>77</v>
      </c>
      <c r="AA52" s="280"/>
      <c r="AB52" s="141" t="s">
        <v>157</v>
      </c>
      <c r="AC52" s="143">
        <v>72</v>
      </c>
      <c r="AD52" s="147">
        <v>0.01</v>
      </c>
      <c r="AE52" s="148">
        <v>0.01</v>
      </c>
      <c r="AF52" s="148">
        <v>0.01</v>
      </c>
      <c r="AG52" s="148">
        <v>0.01</v>
      </c>
      <c r="AH52" s="148">
        <v>0.01</v>
      </c>
      <c r="AI52" s="141">
        <f t="shared" si="34"/>
        <v>0.72</v>
      </c>
      <c r="AJ52" s="142">
        <f t="shared" si="35"/>
        <v>0.72</v>
      </c>
      <c r="AK52" s="142">
        <f t="shared" si="36"/>
        <v>0.72</v>
      </c>
      <c r="AL52" s="142">
        <f t="shared" si="37"/>
        <v>0.72</v>
      </c>
      <c r="AM52" s="143">
        <f t="shared" si="38"/>
        <v>0.72</v>
      </c>
      <c r="AO52" s="147">
        <v>0.01</v>
      </c>
      <c r="AP52" s="148">
        <v>0.01</v>
      </c>
      <c r="AQ52" s="148">
        <v>0.01</v>
      </c>
      <c r="AR52" s="148">
        <v>0.01</v>
      </c>
      <c r="AS52" s="148">
        <v>0.01</v>
      </c>
    </row>
    <row r="53" spans="1:45" ht="16.5" customHeight="1" x14ac:dyDescent="0.3">
      <c r="A53" s="277"/>
      <c r="B53" s="141" t="s">
        <v>159</v>
      </c>
      <c r="C53" s="143">
        <v>155</v>
      </c>
      <c r="D53" s="147">
        <v>0</v>
      </c>
      <c r="E53" s="148">
        <v>0</v>
      </c>
      <c r="F53" s="148">
        <v>0</v>
      </c>
      <c r="G53" s="148">
        <v>0.01</v>
      </c>
      <c r="H53" s="148">
        <v>0.01</v>
      </c>
      <c r="I53" s="141">
        <f t="shared" si="29"/>
        <v>0</v>
      </c>
      <c r="J53" s="142">
        <f t="shared" si="30"/>
        <v>0</v>
      </c>
      <c r="K53" s="142">
        <f t="shared" si="31"/>
        <v>0</v>
      </c>
      <c r="L53" s="142">
        <f t="shared" si="32"/>
        <v>1.55</v>
      </c>
      <c r="M53" s="143">
        <f t="shared" si="33"/>
        <v>1.55</v>
      </c>
      <c r="U53" s="137" t="s">
        <v>290</v>
      </c>
      <c r="AA53" s="280"/>
      <c r="AB53" s="141" t="s">
        <v>159</v>
      </c>
      <c r="AC53" s="143">
        <v>155</v>
      </c>
      <c r="AD53" s="147">
        <v>0</v>
      </c>
      <c r="AE53" s="148">
        <v>0</v>
      </c>
      <c r="AF53" s="148">
        <v>0</v>
      </c>
      <c r="AG53" s="148">
        <v>1E-3</v>
      </c>
      <c r="AH53" s="148">
        <v>1E-3</v>
      </c>
      <c r="AI53" s="141">
        <f t="shared" si="34"/>
        <v>0</v>
      </c>
      <c r="AJ53" s="142">
        <f t="shared" si="35"/>
        <v>0</v>
      </c>
      <c r="AK53" s="142">
        <f t="shared" si="36"/>
        <v>0</v>
      </c>
      <c r="AL53" s="142">
        <f t="shared" si="37"/>
        <v>0.155</v>
      </c>
      <c r="AM53" s="143">
        <f t="shared" si="38"/>
        <v>0.155</v>
      </c>
      <c r="AO53" s="147">
        <v>0</v>
      </c>
      <c r="AP53" s="148">
        <v>0</v>
      </c>
      <c r="AQ53" s="148">
        <v>0</v>
      </c>
      <c r="AR53" s="148">
        <v>0.01</v>
      </c>
      <c r="AS53" s="148">
        <v>0.01</v>
      </c>
    </row>
    <row r="54" spans="1:45" ht="17.25" customHeight="1" thickBot="1" x14ac:dyDescent="0.35">
      <c r="A54" s="277"/>
      <c r="B54" s="144" t="s">
        <v>183</v>
      </c>
      <c r="C54" s="146">
        <v>72</v>
      </c>
      <c r="D54" s="150">
        <v>0</v>
      </c>
      <c r="E54" s="151">
        <v>0.01</v>
      </c>
      <c r="F54" s="151">
        <v>0.01</v>
      </c>
      <c r="G54" s="151">
        <v>0.01</v>
      </c>
      <c r="H54" s="151">
        <v>0.01</v>
      </c>
      <c r="I54" s="144">
        <f t="shared" si="29"/>
        <v>0</v>
      </c>
      <c r="J54" s="145">
        <f t="shared" si="30"/>
        <v>0.72</v>
      </c>
      <c r="K54" s="145">
        <f t="shared" si="31"/>
        <v>0.72</v>
      </c>
      <c r="L54" s="145">
        <f t="shared" si="32"/>
        <v>0.72</v>
      </c>
      <c r="M54" s="146">
        <f t="shared" si="33"/>
        <v>0.72</v>
      </c>
      <c r="U54" s="137" t="s">
        <v>165</v>
      </c>
      <c r="AA54" s="280"/>
      <c r="AB54" s="144" t="s">
        <v>183</v>
      </c>
      <c r="AC54" s="146">
        <v>72</v>
      </c>
      <c r="AD54" s="150">
        <v>0</v>
      </c>
      <c r="AE54" s="151">
        <v>1E-3</v>
      </c>
      <c r="AF54" s="151">
        <v>1E-3</v>
      </c>
      <c r="AG54" s="151">
        <v>1E-3</v>
      </c>
      <c r="AH54" s="151">
        <v>1E-3</v>
      </c>
      <c r="AI54" s="144">
        <f t="shared" si="34"/>
        <v>0</v>
      </c>
      <c r="AJ54" s="145">
        <f t="shared" si="35"/>
        <v>7.2000000000000008E-2</v>
      </c>
      <c r="AK54" s="145">
        <f t="shared" si="36"/>
        <v>7.2000000000000008E-2</v>
      </c>
      <c r="AL54" s="145">
        <f t="shared" si="37"/>
        <v>7.2000000000000008E-2</v>
      </c>
      <c r="AM54" s="146">
        <f t="shared" si="38"/>
        <v>7.2000000000000008E-2</v>
      </c>
      <c r="AO54" s="150">
        <v>0</v>
      </c>
      <c r="AP54" s="151">
        <v>0.01</v>
      </c>
      <c r="AQ54" s="151">
        <v>0.01</v>
      </c>
      <c r="AR54" s="151">
        <v>0.01</v>
      </c>
      <c r="AS54" s="151">
        <v>0.01</v>
      </c>
    </row>
    <row r="55" spans="1:45" ht="16.5" customHeight="1" x14ac:dyDescent="0.3">
      <c r="A55" s="277"/>
      <c r="B55" s="138" t="s">
        <v>163</v>
      </c>
      <c r="C55" s="139">
        <v>15</v>
      </c>
      <c r="D55" s="153">
        <v>0.01</v>
      </c>
      <c r="E55" s="154">
        <v>0.01</v>
      </c>
      <c r="F55" s="154">
        <v>0.01</v>
      </c>
      <c r="G55" s="154">
        <v>0.01</v>
      </c>
      <c r="H55" s="154">
        <v>0.01</v>
      </c>
      <c r="I55" s="138">
        <f t="shared" si="29"/>
        <v>0.15</v>
      </c>
      <c r="J55" s="139">
        <f t="shared" si="30"/>
        <v>0.15</v>
      </c>
      <c r="K55" s="139">
        <f t="shared" si="31"/>
        <v>0.15</v>
      </c>
      <c r="L55" s="139">
        <f t="shared" si="32"/>
        <v>0.15</v>
      </c>
      <c r="M55" s="140">
        <f t="shared" si="33"/>
        <v>0.15</v>
      </c>
      <c r="U55" s="137" t="s">
        <v>171</v>
      </c>
      <c r="AA55" s="280"/>
      <c r="AB55" s="138" t="s">
        <v>163</v>
      </c>
      <c r="AC55" s="139">
        <v>15</v>
      </c>
      <c r="AD55" s="153">
        <v>0.03</v>
      </c>
      <c r="AE55" s="154">
        <v>3.9E-2</v>
      </c>
      <c r="AF55" s="154">
        <v>3.9E-2</v>
      </c>
      <c r="AG55" s="154">
        <v>3.9E-2</v>
      </c>
      <c r="AH55" s="154">
        <v>3.9E-2</v>
      </c>
      <c r="AI55" s="138">
        <f t="shared" si="34"/>
        <v>0.44999999999999996</v>
      </c>
      <c r="AJ55" s="139">
        <f t="shared" si="35"/>
        <v>0.58499999999999996</v>
      </c>
      <c r="AK55" s="139">
        <f t="shared" si="36"/>
        <v>0.58499999999999996</v>
      </c>
      <c r="AL55" s="139">
        <f t="shared" si="37"/>
        <v>0.58499999999999996</v>
      </c>
      <c r="AM55" s="140">
        <f t="shared" si="38"/>
        <v>0.58499999999999996</v>
      </c>
      <c r="AO55" s="153">
        <v>0.01</v>
      </c>
      <c r="AP55" s="154">
        <v>0.01</v>
      </c>
      <c r="AQ55" s="154">
        <v>0.01</v>
      </c>
      <c r="AR55" s="154">
        <v>0.01</v>
      </c>
      <c r="AS55" s="154">
        <v>0.01</v>
      </c>
    </row>
    <row r="56" spans="1:45" ht="16.5" customHeight="1" x14ac:dyDescent="0.3">
      <c r="A56" s="277"/>
      <c r="B56" s="141" t="s">
        <v>161</v>
      </c>
      <c r="C56" s="142">
        <v>72</v>
      </c>
      <c r="D56" s="147">
        <v>0.01</v>
      </c>
      <c r="E56" s="148">
        <v>0.01</v>
      </c>
      <c r="F56" s="148">
        <v>0.01</v>
      </c>
      <c r="G56" s="148">
        <v>0.01</v>
      </c>
      <c r="H56" s="148">
        <v>0.01</v>
      </c>
      <c r="I56" s="141">
        <f t="shared" si="29"/>
        <v>0.72</v>
      </c>
      <c r="J56" s="142">
        <f t="shared" si="30"/>
        <v>0.72</v>
      </c>
      <c r="K56" s="142">
        <f t="shared" si="31"/>
        <v>0.72</v>
      </c>
      <c r="L56" s="142">
        <f t="shared" si="32"/>
        <v>0.72</v>
      </c>
      <c r="M56" s="143">
        <f t="shared" si="33"/>
        <v>0.72</v>
      </c>
      <c r="U56" s="137" t="s">
        <v>291</v>
      </c>
      <c r="AA56" s="280"/>
      <c r="AB56" s="141" t="s">
        <v>161</v>
      </c>
      <c r="AC56" s="142">
        <v>72</v>
      </c>
      <c r="AD56" s="147">
        <v>1.9E-2</v>
      </c>
      <c r="AE56" s="148">
        <v>1.9E-2</v>
      </c>
      <c r="AF56" s="148">
        <v>1.9E-2</v>
      </c>
      <c r="AG56" s="148">
        <v>1.9E-2</v>
      </c>
      <c r="AH56" s="148">
        <v>1.9E-2</v>
      </c>
      <c r="AI56" s="141">
        <f t="shared" si="34"/>
        <v>1.3679999999999999</v>
      </c>
      <c r="AJ56" s="142">
        <f t="shared" si="35"/>
        <v>1.3679999999999999</v>
      </c>
      <c r="AK56" s="142">
        <f t="shared" si="36"/>
        <v>1.3679999999999999</v>
      </c>
      <c r="AL56" s="142">
        <f t="shared" si="37"/>
        <v>1.3679999999999999</v>
      </c>
      <c r="AM56" s="143">
        <f t="shared" si="38"/>
        <v>1.3679999999999999</v>
      </c>
      <c r="AO56" s="147">
        <v>0.01</v>
      </c>
      <c r="AP56" s="148">
        <v>0.01</v>
      </c>
      <c r="AQ56" s="148">
        <v>0.01</v>
      </c>
      <c r="AR56" s="148">
        <v>0.01</v>
      </c>
      <c r="AS56" s="148">
        <v>0.01</v>
      </c>
    </row>
    <row r="57" spans="1:45" ht="16.5" customHeight="1" x14ac:dyDescent="0.3">
      <c r="A57" s="277"/>
      <c r="B57" s="141" t="s">
        <v>165</v>
      </c>
      <c r="C57" s="142">
        <v>143</v>
      </c>
      <c r="D57" s="147">
        <v>0.01</v>
      </c>
      <c r="E57" s="148">
        <v>0.01</v>
      </c>
      <c r="F57" s="148">
        <v>0.01</v>
      </c>
      <c r="G57" s="148">
        <v>0.01</v>
      </c>
      <c r="H57" s="148">
        <v>0.01</v>
      </c>
      <c r="I57" s="141">
        <f t="shared" si="29"/>
        <v>1.43</v>
      </c>
      <c r="J57" s="142">
        <f t="shared" si="30"/>
        <v>1.43</v>
      </c>
      <c r="K57" s="142">
        <f t="shared" si="31"/>
        <v>1.43</v>
      </c>
      <c r="L57" s="142">
        <f t="shared" si="32"/>
        <v>1.43</v>
      </c>
      <c r="M57" s="143">
        <f t="shared" si="33"/>
        <v>1.43</v>
      </c>
      <c r="U57" s="137" t="s">
        <v>163</v>
      </c>
      <c r="AA57" s="280"/>
      <c r="AB57" s="141" t="s">
        <v>165</v>
      </c>
      <c r="AC57" s="142">
        <v>143</v>
      </c>
      <c r="AD57" s="147">
        <v>0.01</v>
      </c>
      <c r="AE57" s="148">
        <v>0.01</v>
      </c>
      <c r="AF57" s="148">
        <v>0.01</v>
      </c>
      <c r="AG57" s="148">
        <v>2.7E-2</v>
      </c>
      <c r="AH57" s="148">
        <v>2.7E-2</v>
      </c>
      <c r="AI57" s="141">
        <f t="shared" si="34"/>
        <v>1.43</v>
      </c>
      <c r="AJ57" s="142">
        <f t="shared" si="35"/>
        <v>1.43</v>
      </c>
      <c r="AK57" s="142">
        <f t="shared" si="36"/>
        <v>1.43</v>
      </c>
      <c r="AL57" s="142">
        <f t="shared" si="37"/>
        <v>3.8609999999999998</v>
      </c>
      <c r="AM57" s="143">
        <f t="shared" si="38"/>
        <v>3.8609999999999998</v>
      </c>
      <c r="AO57" s="147">
        <v>0.01</v>
      </c>
      <c r="AP57" s="148">
        <v>0.01</v>
      </c>
      <c r="AQ57" s="148">
        <v>0.01</v>
      </c>
      <c r="AR57" s="148">
        <v>0.01</v>
      </c>
      <c r="AS57" s="148">
        <v>0.01</v>
      </c>
    </row>
    <row r="58" spans="1:45" ht="16.5" customHeight="1" x14ac:dyDescent="0.3">
      <c r="A58" s="277"/>
      <c r="B58" s="141" t="s">
        <v>167</v>
      </c>
      <c r="C58" s="142">
        <v>429</v>
      </c>
      <c r="D58" s="147">
        <v>0</v>
      </c>
      <c r="E58" s="148">
        <v>0.01</v>
      </c>
      <c r="F58" s="148">
        <v>0.01</v>
      </c>
      <c r="G58" s="148">
        <v>0.01</v>
      </c>
      <c r="H58" s="148">
        <v>0.01</v>
      </c>
      <c r="I58" s="141">
        <f t="shared" si="29"/>
        <v>0</v>
      </c>
      <c r="J58" s="142">
        <f t="shared" si="30"/>
        <v>4.29</v>
      </c>
      <c r="K58" s="142">
        <f t="shared" si="31"/>
        <v>4.29</v>
      </c>
      <c r="L58" s="142">
        <f t="shared" si="32"/>
        <v>4.29</v>
      </c>
      <c r="M58" s="143">
        <f t="shared" si="33"/>
        <v>4.29</v>
      </c>
      <c r="U58" s="137" t="s">
        <v>167</v>
      </c>
      <c r="AA58" s="280"/>
      <c r="AB58" s="141" t="s">
        <v>167</v>
      </c>
      <c r="AC58" s="142">
        <v>429</v>
      </c>
      <c r="AD58" s="147">
        <v>0</v>
      </c>
      <c r="AE58" s="148">
        <v>0.01</v>
      </c>
      <c r="AF58" s="148">
        <v>0.01</v>
      </c>
      <c r="AG58" s="148">
        <v>0.01</v>
      </c>
      <c r="AH58" s="148">
        <v>0.01</v>
      </c>
      <c r="AI58" s="141">
        <f t="shared" si="34"/>
        <v>0</v>
      </c>
      <c r="AJ58" s="142">
        <f t="shared" si="35"/>
        <v>4.29</v>
      </c>
      <c r="AK58" s="142">
        <f t="shared" si="36"/>
        <v>4.29</v>
      </c>
      <c r="AL58" s="142">
        <f t="shared" si="37"/>
        <v>4.29</v>
      </c>
      <c r="AM58" s="143">
        <f t="shared" si="38"/>
        <v>4.29</v>
      </c>
      <c r="AO58" s="147">
        <v>0</v>
      </c>
      <c r="AP58" s="148">
        <v>0.01</v>
      </c>
      <c r="AQ58" s="148">
        <v>0.01</v>
      </c>
      <c r="AR58" s="148">
        <v>0.01</v>
      </c>
      <c r="AS58" s="148">
        <v>0.01</v>
      </c>
    </row>
    <row r="59" spans="1:45" ht="16.5" customHeight="1" x14ac:dyDescent="0.3">
      <c r="A59" s="277"/>
      <c r="B59" s="141" t="s">
        <v>169</v>
      </c>
      <c r="C59" s="142">
        <v>715</v>
      </c>
      <c r="D59" s="147">
        <v>0</v>
      </c>
      <c r="E59" s="148">
        <v>0</v>
      </c>
      <c r="F59" s="148">
        <v>0.01</v>
      </c>
      <c r="G59" s="148">
        <v>0.01</v>
      </c>
      <c r="H59" s="148">
        <v>0.01</v>
      </c>
      <c r="I59" s="141">
        <f t="shared" si="29"/>
        <v>0</v>
      </c>
      <c r="J59" s="142">
        <f t="shared" si="30"/>
        <v>0</v>
      </c>
      <c r="K59" s="142">
        <f t="shared" si="31"/>
        <v>7.15</v>
      </c>
      <c r="L59" s="142">
        <f t="shared" si="32"/>
        <v>7.15</v>
      </c>
      <c r="M59" s="143">
        <f t="shared" si="33"/>
        <v>7.15</v>
      </c>
      <c r="U59" s="137" t="s">
        <v>292</v>
      </c>
      <c r="AA59" s="280"/>
      <c r="AB59" s="141" t="s">
        <v>169</v>
      </c>
      <c r="AC59" s="142">
        <v>715</v>
      </c>
      <c r="AD59" s="147">
        <v>0</v>
      </c>
      <c r="AE59" s="148">
        <v>0</v>
      </c>
      <c r="AF59" s="148">
        <v>0.01</v>
      </c>
      <c r="AG59" s="148">
        <v>0.01</v>
      </c>
      <c r="AH59" s="148">
        <v>0.01</v>
      </c>
      <c r="AI59" s="141">
        <f t="shared" si="34"/>
        <v>0</v>
      </c>
      <c r="AJ59" s="142">
        <f t="shared" si="35"/>
        <v>0</v>
      </c>
      <c r="AK59" s="142">
        <f t="shared" si="36"/>
        <v>7.15</v>
      </c>
      <c r="AL59" s="142">
        <f t="shared" si="37"/>
        <v>7.15</v>
      </c>
      <c r="AM59" s="143">
        <f t="shared" si="38"/>
        <v>7.15</v>
      </c>
      <c r="AO59" s="147">
        <v>0</v>
      </c>
      <c r="AP59" s="148">
        <v>0</v>
      </c>
      <c r="AQ59" s="148">
        <v>0.01</v>
      </c>
      <c r="AR59" s="148">
        <v>0.01</v>
      </c>
      <c r="AS59" s="148">
        <v>0.01</v>
      </c>
    </row>
    <row r="60" spans="1:45" ht="17.25" customHeight="1" thickBot="1" x14ac:dyDescent="0.35">
      <c r="A60" s="277"/>
      <c r="B60" s="144" t="s">
        <v>171</v>
      </c>
      <c r="C60" s="145">
        <v>1429</v>
      </c>
      <c r="D60" s="150">
        <v>0</v>
      </c>
      <c r="E60" s="151">
        <v>0</v>
      </c>
      <c r="F60" s="151">
        <v>0</v>
      </c>
      <c r="G60" s="151">
        <v>0</v>
      </c>
      <c r="H60" s="151">
        <v>0</v>
      </c>
      <c r="I60" s="144">
        <f t="shared" si="29"/>
        <v>0</v>
      </c>
      <c r="J60" s="145">
        <f t="shared" si="30"/>
        <v>0</v>
      </c>
      <c r="K60" s="145">
        <f t="shared" si="31"/>
        <v>0</v>
      </c>
      <c r="L60" s="145">
        <f t="shared" si="32"/>
        <v>0</v>
      </c>
      <c r="M60" s="146">
        <f t="shared" si="33"/>
        <v>0</v>
      </c>
      <c r="U60" s="137" t="s">
        <v>169</v>
      </c>
      <c r="AA60" s="280"/>
      <c r="AB60" s="144" t="s">
        <v>171</v>
      </c>
      <c r="AC60" s="145">
        <v>1429</v>
      </c>
      <c r="AD60" s="150">
        <v>0</v>
      </c>
      <c r="AE60" s="151">
        <v>0</v>
      </c>
      <c r="AF60" s="151">
        <v>0</v>
      </c>
      <c r="AG60" s="151">
        <v>0</v>
      </c>
      <c r="AH60" s="151">
        <v>0</v>
      </c>
      <c r="AI60" s="144">
        <f t="shared" si="34"/>
        <v>0</v>
      </c>
      <c r="AJ60" s="145">
        <f t="shared" si="35"/>
        <v>0</v>
      </c>
      <c r="AK60" s="145">
        <f t="shared" si="36"/>
        <v>0</v>
      </c>
      <c r="AL60" s="145">
        <f t="shared" si="37"/>
        <v>0</v>
      </c>
      <c r="AM60" s="146">
        <f t="shared" si="38"/>
        <v>0</v>
      </c>
      <c r="AO60" s="150">
        <v>0</v>
      </c>
      <c r="AP60" s="151">
        <v>0</v>
      </c>
      <c r="AQ60" s="151">
        <v>0</v>
      </c>
      <c r="AR60" s="151">
        <v>0</v>
      </c>
      <c r="AS60" s="151">
        <v>0</v>
      </c>
    </row>
    <row r="61" spans="1:45" ht="16.5" customHeight="1" x14ac:dyDescent="0.3">
      <c r="A61" s="277"/>
      <c r="B61" s="138" t="s">
        <v>173</v>
      </c>
      <c r="C61" s="139">
        <v>15</v>
      </c>
      <c r="D61" s="153">
        <v>0.01</v>
      </c>
      <c r="E61" s="154">
        <v>0.01</v>
      </c>
      <c r="F61" s="154">
        <v>0.01</v>
      </c>
      <c r="G61" s="154">
        <v>0.01</v>
      </c>
      <c r="H61" s="154">
        <v>0.01</v>
      </c>
      <c r="I61" s="138">
        <f t="shared" si="29"/>
        <v>0.15</v>
      </c>
      <c r="J61" s="139">
        <f t="shared" si="30"/>
        <v>0.15</v>
      </c>
      <c r="K61" s="139">
        <f t="shared" si="31"/>
        <v>0.15</v>
      </c>
      <c r="L61" s="139">
        <f t="shared" si="32"/>
        <v>0.15</v>
      </c>
      <c r="M61" s="140">
        <f t="shared" si="33"/>
        <v>0.15</v>
      </c>
      <c r="U61" s="137" t="s">
        <v>293</v>
      </c>
      <c r="AA61" s="280"/>
      <c r="AB61" s="138" t="s">
        <v>173</v>
      </c>
      <c r="AC61" s="139">
        <v>15</v>
      </c>
      <c r="AD61" s="153">
        <v>5.0000000000000001E-3</v>
      </c>
      <c r="AE61" s="154">
        <v>0.01</v>
      </c>
      <c r="AF61" s="154">
        <v>0.01</v>
      </c>
      <c r="AG61" s="154">
        <v>0.01</v>
      </c>
      <c r="AH61" s="154">
        <v>0.01</v>
      </c>
      <c r="AI61" s="138">
        <f t="shared" si="34"/>
        <v>7.4999999999999997E-2</v>
      </c>
      <c r="AJ61" s="139">
        <f t="shared" si="35"/>
        <v>0.15</v>
      </c>
      <c r="AK61" s="139">
        <f t="shared" si="36"/>
        <v>0.15</v>
      </c>
      <c r="AL61" s="139">
        <f t="shared" si="37"/>
        <v>0.15</v>
      </c>
      <c r="AM61" s="140">
        <f t="shared" si="38"/>
        <v>0.15</v>
      </c>
      <c r="AO61" s="153">
        <v>0.01</v>
      </c>
      <c r="AP61" s="154">
        <v>0.01</v>
      </c>
      <c r="AQ61" s="154">
        <v>0.01</v>
      </c>
      <c r="AR61" s="154">
        <v>0.01</v>
      </c>
      <c r="AS61" s="154">
        <v>0.01</v>
      </c>
    </row>
    <row r="62" spans="1:45" ht="16.5" customHeight="1" x14ac:dyDescent="0.3">
      <c r="A62" s="277"/>
      <c r="B62" s="141" t="s">
        <v>213</v>
      </c>
      <c r="C62" s="142">
        <v>70</v>
      </c>
      <c r="D62" s="147">
        <v>0.01</v>
      </c>
      <c r="E62" s="148">
        <v>0.01</v>
      </c>
      <c r="F62" s="148">
        <v>0.01</v>
      </c>
      <c r="G62" s="148">
        <v>0.01</v>
      </c>
      <c r="H62" s="148">
        <v>0.01</v>
      </c>
      <c r="I62" s="141">
        <f t="shared" si="29"/>
        <v>0.70000000000000007</v>
      </c>
      <c r="J62" s="142">
        <f t="shared" si="30"/>
        <v>0.70000000000000007</v>
      </c>
      <c r="K62" s="142">
        <f t="shared" si="31"/>
        <v>0.70000000000000007</v>
      </c>
      <c r="L62" s="142">
        <f t="shared" si="32"/>
        <v>0.70000000000000007</v>
      </c>
      <c r="M62" s="143">
        <f t="shared" si="33"/>
        <v>0.70000000000000007</v>
      </c>
      <c r="U62" s="137" t="s">
        <v>161</v>
      </c>
      <c r="AA62" s="280"/>
      <c r="AB62" s="141" t="s">
        <v>213</v>
      </c>
      <c r="AC62" s="142">
        <v>70</v>
      </c>
      <c r="AD62" s="147">
        <v>1E-3</v>
      </c>
      <c r="AE62" s="148">
        <v>5.0000000000000001E-3</v>
      </c>
      <c r="AF62" s="148">
        <v>0.01</v>
      </c>
      <c r="AG62" s="148">
        <v>0.01</v>
      </c>
      <c r="AH62" s="148">
        <v>0.01</v>
      </c>
      <c r="AI62" s="141">
        <f t="shared" si="34"/>
        <v>7.0000000000000007E-2</v>
      </c>
      <c r="AJ62" s="142">
        <f t="shared" si="35"/>
        <v>0.35000000000000003</v>
      </c>
      <c r="AK62" s="142">
        <f t="shared" si="36"/>
        <v>0.70000000000000007</v>
      </c>
      <c r="AL62" s="142">
        <f t="shared" si="37"/>
        <v>0.70000000000000007</v>
      </c>
      <c r="AM62" s="143">
        <f t="shared" si="38"/>
        <v>0.70000000000000007</v>
      </c>
      <c r="AO62" s="147">
        <v>0.01</v>
      </c>
      <c r="AP62" s="148">
        <v>0.01</v>
      </c>
      <c r="AQ62" s="148">
        <v>0.01</v>
      </c>
      <c r="AR62" s="148">
        <v>0.01</v>
      </c>
      <c r="AS62" s="148">
        <v>0.01</v>
      </c>
    </row>
    <row r="63" spans="1:45" ht="16.5" customHeight="1" x14ac:dyDescent="0.3">
      <c r="A63" s="277"/>
      <c r="B63" s="141" t="s">
        <v>217</v>
      </c>
      <c r="C63" s="142">
        <v>100</v>
      </c>
      <c r="D63" s="147">
        <v>0</v>
      </c>
      <c r="E63" s="148">
        <v>0.01</v>
      </c>
      <c r="F63" s="148">
        <v>0.01</v>
      </c>
      <c r="G63" s="148">
        <v>0.01</v>
      </c>
      <c r="H63" s="148">
        <v>0.01</v>
      </c>
      <c r="I63" s="141">
        <f t="shared" si="29"/>
        <v>0</v>
      </c>
      <c r="J63" s="142">
        <f t="shared" si="30"/>
        <v>1</v>
      </c>
      <c r="K63" s="142">
        <f t="shared" si="31"/>
        <v>1</v>
      </c>
      <c r="L63" s="142">
        <f t="shared" si="32"/>
        <v>1</v>
      </c>
      <c r="M63" s="143">
        <f t="shared" si="33"/>
        <v>1</v>
      </c>
      <c r="U63" s="137" t="s">
        <v>294</v>
      </c>
      <c r="AA63" s="280"/>
      <c r="AB63" s="141" t="s">
        <v>217</v>
      </c>
      <c r="AC63" s="142">
        <v>100</v>
      </c>
      <c r="AD63" s="147">
        <v>0</v>
      </c>
      <c r="AE63" s="148">
        <v>1E-3</v>
      </c>
      <c r="AF63" s="148">
        <v>5.0000000000000001E-3</v>
      </c>
      <c r="AG63" s="148">
        <v>5.0000000000000001E-3</v>
      </c>
      <c r="AH63" s="148">
        <v>5.0000000000000001E-3</v>
      </c>
      <c r="AI63" s="141">
        <f t="shared" si="34"/>
        <v>0</v>
      </c>
      <c r="AJ63" s="142">
        <f t="shared" si="35"/>
        <v>0.1</v>
      </c>
      <c r="AK63" s="142">
        <f t="shared" si="36"/>
        <v>0.5</v>
      </c>
      <c r="AL63" s="142">
        <f t="shared" si="37"/>
        <v>0.5</v>
      </c>
      <c r="AM63" s="143">
        <f t="shared" si="38"/>
        <v>0.5</v>
      </c>
      <c r="AO63" s="147">
        <v>0</v>
      </c>
      <c r="AP63" s="148">
        <v>0.01</v>
      </c>
      <c r="AQ63" s="148">
        <v>0.01</v>
      </c>
      <c r="AR63" s="148">
        <v>0.01</v>
      </c>
      <c r="AS63" s="148">
        <v>0.01</v>
      </c>
    </row>
    <row r="64" spans="1:45" ht="16.5" customHeight="1" x14ac:dyDescent="0.3">
      <c r="A64" s="277"/>
      <c r="B64" s="141" t="s">
        <v>215</v>
      </c>
      <c r="C64" s="142">
        <v>450</v>
      </c>
      <c r="D64" s="147">
        <v>0</v>
      </c>
      <c r="E64" s="148">
        <v>0</v>
      </c>
      <c r="F64" s="148">
        <v>0.01</v>
      </c>
      <c r="G64" s="148">
        <v>0.01</v>
      </c>
      <c r="H64" s="148">
        <v>0.01</v>
      </c>
      <c r="I64" s="141">
        <f t="shared" si="29"/>
        <v>0</v>
      </c>
      <c r="J64" s="142">
        <f t="shared" si="30"/>
        <v>0</v>
      </c>
      <c r="K64" s="142">
        <f t="shared" si="31"/>
        <v>4.5</v>
      </c>
      <c r="L64" s="142">
        <f t="shared" si="32"/>
        <v>4.5</v>
      </c>
      <c r="M64" s="143">
        <f t="shared" si="33"/>
        <v>4.5</v>
      </c>
      <c r="U64" s="137" t="s">
        <v>295</v>
      </c>
      <c r="AA64" s="280"/>
      <c r="AB64" s="141" t="s">
        <v>215</v>
      </c>
      <c r="AC64" s="142">
        <v>450</v>
      </c>
      <c r="AD64" s="147">
        <v>0</v>
      </c>
      <c r="AE64" s="148">
        <v>0</v>
      </c>
      <c r="AF64" s="148">
        <v>1E-3</v>
      </c>
      <c r="AG64" s="148">
        <v>2E-3</v>
      </c>
      <c r="AH64" s="148">
        <v>2E-3</v>
      </c>
      <c r="AI64" s="141">
        <f t="shared" si="34"/>
        <v>0</v>
      </c>
      <c r="AJ64" s="142">
        <f t="shared" si="35"/>
        <v>0</v>
      </c>
      <c r="AK64" s="142">
        <f t="shared" si="36"/>
        <v>0.45</v>
      </c>
      <c r="AL64" s="142">
        <f t="shared" si="37"/>
        <v>0.9</v>
      </c>
      <c r="AM64" s="143">
        <f t="shared" si="38"/>
        <v>0.9</v>
      </c>
      <c r="AO64" s="147">
        <v>0</v>
      </c>
      <c r="AP64" s="148">
        <v>0</v>
      </c>
      <c r="AQ64" s="148">
        <v>0.01</v>
      </c>
      <c r="AR64" s="148">
        <v>0.01</v>
      </c>
      <c r="AS64" s="148">
        <v>0.01</v>
      </c>
    </row>
    <row r="65" spans="1:45" ht="16.5" customHeight="1" x14ac:dyDescent="0.3">
      <c r="A65" s="277"/>
      <c r="B65" s="141" t="s">
        <v>220</v>
      </c>
      <c r="C65" s="142">
        <v>700</v>
      </c>
      <c r="D65" s="147">
        <v>0</v>
      </c>
      <c r="E65" s="148">
        <v>0</v>
      </c>
      <c r="F65" s="148">
        <v>0</v>
      </c>
      <c r="G65" s="148">
        <v>0.01</v>
      </c>
      <c r="H65" s="148">
        <v>0.01</v>
      </c>
      <c r="I65" s="141">
        <f t="shared" si="29"/>
        <v>0</v>
      </c>
      <c r="J65" s="142">
        <f t="shared" si="30"/>
        <v>0</v>
      </c>
      <c r="K65" s="142">
        <f t="shared" si="31"/>
        <v>0</v>
      </c>
      <c r="L65" s="142">
        <f t="shared" si="32"/>
        <v>7</v>
      </c>
      <c r="M65" s="143">
        <f t="shared" si="33"/>
        <v>7</v>
      </c>
      <c r="U65" s="137" t="s">
        <v>296</v>
      </c>
      <c r="AA65" s="280"/>
      <c r="AB65" s="141" t="s">
        <v>220</v>
      </c>
      <c r="AC65" s="142">
        <v>700</v>
      </c>
      <c r="AD65" s="147">
        <v>0</v>
      </c>
      <c r="AE65" s="148">
        <v>0</v>
      </c>
      <c r="AF65" s="148">
        <v>0</v>
      </c>
      <c r="AG65" s="148">
        <v>1E-3</v>
      </c>
      <c r="AH65" s="148">
        <v>1E-3</v>
      </c>
      <c r="AI65" s="141">
        <f t="shared" si="34"/>
        <v>0</v>
      </c>
      <c r="AJ65" s="142">
        <f t="shared" si="35"/>
        <v>0</v>
      </c>
      <c r="AK65" s="142">
        <f t="shared" si="36"/>
        <v>0</v>
      </c>
      <c r="AL65" s="142">
        <f t="shared" si="37"/>
        <v>0.70000000000000007</v>
      </c>
      <c r="AM65" s="143">
        <f t="shared" si="38"/>
        <v>0.70000000000000007</v>
      </c>
      <c r="AO65" s="147">
        <v>0</v>
      </c>
      <c r="AP65" s="148">
        <v>0</v>
      </c>
      <c r="AQ65" s="148">
        <v>0</v>
      </c>
      <c r="AR65" s="148">
        <v>0.01</v>
      </c>
      <c r="AS65" s="148">
        <v>0.01</v>
      </c>
    </row>
    <row r="66" spans="1:45" ht="17.25" customHeight="1" thickBot="1" x14ac:dyDescent="0.35">
      <c r="A66" s="278"/>
      <c r="B66" s="144" t="s">
        <v>222</v>
      </c>
      <c r="C66" s="145">
        <v>1500</v>
      </c>
      <c r="D66" s="150">
        <v>0</v>
      </c>
      <c r="E66" s="151">
        <v>0</v>
      </c>
      <c r="F66" s="151">
        <v>0</v>
      </c>
      <c r="G66" s="151">
        <v>0</v>
      </c>
      <c r="H66" s="151">
        <v>0</v>
      </c>
      <c r="I66" s="144">
        <f t="shared" si="29"/>
        <v>0</v>
      </c>
      <c r="J66" s="145">
        <f t="shared" si="30"/>
        <v>0</v>
      </c>
      <c r="K66" s="145">
        <f t="shared" si="31"/>
        <v>0</v>
      </c>
      <c r="L66" s="145">
        <f t="shared" si="32"/>
        <v>0</v>
      </c>
      <c r="M66" s="146">
        <f t="shared" si="33"/>
        <v>0</v>
      </c>
      <c r="U66" s="137" t="s">
        <v>297</v>
      </c>
      <c r="AA66" s="281"/>
      <c r="AB66" s="144" t="s">
        <v>222</v>
      </c>
      <c r="AC66" s="145">
        <v>1500</v>
      </c>
      <c r="AD66" s="150">
        <v>0</v>
      </c>
      <c r="AE66" s="151">
        <v>0</v>
      </c>
      <c r="AF66" s="151">
        <v>0</v>
      </c>
      <c r="AG66" s="151">
        <v>0</v>
      </c>
      <c r="AH66" s="151">
        <v>0</v>
      </c>
      <c r="AI66" s="144">
        <f t="shared" si="34"/>
        <v>0</v>
      </c>
      <c r="AJ66" s="145">
        <f t="shared" si="35"/>
        <v>0</v>
      </c>
      <c r="AK66" s="145">
        <f t="shared" si="36"/>
        <v>0</v>
      </c>
      <c r="AL66" s="145">
        <f t="shared" si="37"/>
        <v>0</v>
      </c>
      <c r="AM66" s="146">
        <f t="shared" si="38"/>
        <v>0</v>
      </c>
      <c r="AO66" s="150">
        <v>0</v>
      </c>
      <c r="AP66" s="151">
        <v>0</v>
      </c>
      <c r="AQ66" s="151">
        <v>0</v>
      </c>
      <c r="AR66" s="151">
        <v>0</v>
      </c>
      <c r="AS66" s="151">
        <v>0</v>
      </c>
    </row>
    <row r="67" spans="1:45" ht="12" thickBot="1" x14ac:dyDescent="0.35">
      <c r="D67" s="160">
        <f>SUM(D37:D66)</f>
        <v>1</v>
      </c>
      <c r="E67" s="161">
        <f t="shared" ref="E67" si="39">SUM(E37:E66)</f>
        <v>1</v>
      </c>
      <c r="F67" s="161">
        <f t="shared" ref="F67" si="40">SUM(F37:F66)</f>
        <v>1.0000000000000002</v>
      </c>
      <c r="G67" s="161">
        <f t="shared" ref="G67" si="41">SUM(G37:G66)</f>
        <v>1.0000000000000002</v>
      </c>
      <c r="H67" s="162">
        <f t="shared" ref="H67" si="42">SUM(H37:H66)</f>
        <v>1.0000000000000002</v>
      </c>
      <c r="I67" s="163">
        <f>SUM(I37:I66)</f>
        <v>5.2</v>
      </c>
      <c r="J67" s="164">
        <f t="shared" ref="J67" si="43">SUM(J37:J66)</f>
        <v>11.27</v>
      </c>
      <c r="K67" s="164">
        <f t="shared" ref="K67" si="44">SUM(K37:K66)</f>
        <v>24.039999999999996</v>
      </c>
      <c r="L67" s="164">
        <f t="shared" ref="L67" si="45">SUM(L37:L66)</f>
        <v>32.61</v>
      </c>
      <c r="M67" s="165">
        <f t="shared" ref="M67" si="46">SUM(M37:M66)</f>
        <v>32.61</v>
      </c>
      <c r="U67" s="137" t="s">
        <v>298</v>
      </c>
      <c r="AD67" s="160">
        <f>SUM(AD37:AD66)</f>
        <v>1</v>
      </c>
      <c r="AE67" s="161">
        <f t="shared" ref="AE67:AH67" si="47">SUM(AE37:AE66)</f>
        <v>1</v>
      </c>
      <c r="AF67" s="161">
        <f t="shared" si="47"/>
        <v>1.0000000000000002</v>
      </c>
      <c r="AG67" s="161">
        <f t="shared" si="47"/>
        <v>1.0000000000000002</v>
      </c>
      <c r="AH67" s="162">
        <f t="shared" si="47"/>
        <v>1.0000000000000002</v>
      </c>
      <c r="AI67" s="163">
        <f>SUM(AI37:AI66)</f>
        <v>4.8029999999999999</v>
      </c>
      <c r="AJ67" s="164">
        <f t="shared" ref="AJ67:AM67" si="48">SUM(AJ37:AJ66)</f>
        <v>9.8149999999999995</v>
      </c>
      <c r="AK67" s="164">
        <f t="shared" si="48"/>
        <v>19.284999999999997</v>
      </c>
      <c r="AL67" s="164">
        <f t="shared" si="48"/>
        <v>23.040999999999997</v>
      </c>
      <c r="AM67" s="165">
        <f t="shared" si="48"/>
        <v>23.040999999999997</v>
      </c>
      <c r="AO67" s="160">
        <f>SUM(AO37:AO66)</f>
        <v>1</v>
      </c>
      <c r="AP67" s="161">
        <f t="shared" ref="AP67:AS67" si="49">SUM(AP37:AP66)</f>
        <v>1</v>
      </c>
      <c r="AQ67" s="161">
        <f t="shared" si="49"/>
        <v>1.0000000000000002</v>
      </c>
      <c r="AR67" s="161">
        <f t="shared" si="49"/>
        <v>1.0000000000000002</v>
      </c>
      <c r="AS67" s="162">
        <f t="shared" si="49"/>
        <v>1.0000000000000002</v>
      </c>
    </row>
    <row r="68" spans="1:45" x14ac:dyDescent="0.3">
      <c r="U68" s="137" t="s">
        <v>72</v>
      </c>
      <c r="AI68" s="137">
        <f>I67</f>
        <v>5.2</v>
      </c>
      <c r="AJ68" s="137">
        <f>J67</f>
        <v>11.27</v>
      </c>
      <c r="AK68" s="137">
        <f>K67</f>
        <v>24.039999999999996</v>
      </c>
      <c r="AL68" s="137">
        <f>L67</f>
        <v>32.61</v>
      </c>
      <c r="AM68" s="137">
        <f>M67</f>
        <v>32.61</v>
      </c>
    </row>
    <row r="69" spans="1:45" ht="12" thickBot="1" x14ac:dyDescent="0.35">
      <c r="U69" s="137" t="s">
        <v>11</v>
      </c>
      <c r="AI69" s="261">
        <f>AI67/AI68</f>
        <v>0.92365384615384616</v>
      </c>
      <c r="AJ69" s="261">
        <f>AJ67/AJ68</f>
        <v>0.87089618456078077</v>
      </c>
      <c r="AK69" s="261">
        <f>AK67/AK68</f>
        <v>0.80220465890183024</v>
      </c>
      <c r="AL69" s="261">
        <f>AL67/AL68</f>
        <v>0.70656240417049976</v>
      </c>
      <c r="AM69" s="261">
        <f>AM67/AM68</f>
        <v>0.70656240417049976</v>
      </c>
    </row>
    <row r="70" spans="1:45" ht="12" thickBot="1" x14ac:dyDescent="0.35">
      <c r="A70" s="276" t="s">
        <v>203</v>
      </c>
      <c r="B70" s="156"/>
      <c r="C70" s="157"/>
      <c r="D70" s="156" t="s">
        <v>174</v>
      </c>
      <c r="E70" s="157" t="s">
        <v>175</v>
      </c>
      <c r="F70" s="157" t="s">
        <v>176</v>
      </c>
      <c r="G70" s="157" t="s">
        <v>177</v>
      </c>
      <c r="H70" s="158" t="s">
        <v>178</v>
      </c>
      <c r="I70" s="156" t="s">
        <v>174</v>
      </c>
      <c r="J70" s="157" t="s">
        <v>175</v>
      </c>
      <c r="K70" s="157" t="s">
        <v>176</v>
      </c>
      <c r="L70" s="157" t="s">
        <v>177</v>
      </c>
      <c r="M70" s="158" t="s">
        <v>178</v>
      </c>
      <c r="U70" s="137" t="s">
        <v>299</v>
      </c>
      <c r="AA70" s="276" t="s">
        <v>203</v>
      </c>
      <c r="AB70" s="156"/>
      <c r="AC70" s="157"/>
      <c r="AD70" s="156" t="s">
        <v>174</v>
      </c>
      <c r="AE70" s="157" t="s">
        <v>175</v>
      </c>
      <c r="AF70" s="157" t="s">
        <v>176</v>
      </c>
      <c r="AG70" s="157" t="s">
        <v>177</v>
      </c>
      <c r="AH70" s="158" t="s">
        <v>178</v>
      </c>
      <c r="AI70" s="156" t="s">
        <v>174</v>
      </c>
      <c r="AJ70" s="157" t="s">
        <v>175</v>
      </c>
      <c r="AK70" s="157" t="s">
        <v>176</v>
      </c>
      <c r="AL70" s="157" t="s">
        <v>177</v>
      </c>
      <c r="AM70" s="158" t="s">
        <v>178</v>
      </c>
      <c r="AO70" s="156" t="s">
        <v>174</v>
      </c>
      <c r="AP70" s="157" t="s">
        <v>175</v>
      </c>
      <c r="AQ70" s="157" t="s">
        <v>176</v>
      </c>
      <c r="AR70" s="157" t="s">
        <v>177</v>
      </c>
      <c r="AS70" s="158" t="s">
        <v>178</v>
      </c>
    </row>
    <row r="71" spans="1:45" ht="16.5" customHeight="1" x14ac:dyDescent="0.3">
      <c r="A71" s="277"/>
      <c r="B71" s="138" t="s">
        <v>26</v>
      </c>
      <c r="C71" s="140"/>
      <c r="D71" s="153">
        <v>0.31</v>
      </c>
      <c r="E71" s="154">
        <v>0.28999999999999998</v>
      </c>
      <c r="F71" s="154">
        <v>0.27</v>
      </c>
      <c r="G71" s="154">
        <v>0.25</v>
      </c>
      <c r="H71" s="155">
        <v>0.25</v>
      </c>
      <c r="I71" s="138"/>
      <c r="J71" s="139"/>
      <c r="K71" s="139"/>
      <c r="L71" s="139"/>
      <c r="M71" s="140"/>
      <c r="U71" s="137" t="s">
        <v>300</v>
      </c>
      <c r="AA71" s="277"/>
      <c r="AB71" s="138" t="s">
        <v>26</v>
      </c>
      <c r="AC71" s="140"/>
      <c r="AD71" s="153">
        <v>0.31</v>
      </c>
      <c r="AE71" s="154">
        <v>0.28999999999999998</v>
      </c>
      <c r="AF71" s="154">
        <v>0.27</v>
      </c>
      <c r="AG71" s="154">
        <v>0.25</v>
      </c>
      <c r="AH71" s="155">
        <v>0.25</v>
      </c>
      <c r="AI71" s="138"/>
      <c r="AJ71" s="139"/>
      <c r="AK71" s="139"/>
      <c r="AL71" s="139"/>
      <c r="AM71" s="140"/>
      <c r="AO71" s="153">
        <v>0.31</v>
      </c>
      <c r="AP71" s="154">
        <v>0.28999999999999998</v>
      </c>
      <c r="AQ71" s="154">
        <v>0.27</v>
      </c>
      <c r="AR71" s="154">
        <v>0.25</v>
      </c>
      <c r="AS71" s="155">
        <v>0.25</v>
      </c>
    </row>
    <row r="72" spans="1:45" ht="17.25" customHeight="1" thickBot="1" x14ac:dyDescent="0.35">
      <c r="A72" s="277"/>
      <c r="B72" s="141" t="s">
        <v>154</v>
      </c>
      <c r="C72" s="143"/>
      <c r="D72" s="147">
        <v>0.31</v>
      </c>
      <c r="E72" s="148">
        <v>0.28999999999999998</v>
      </c>
      <c r="F72" s="148">
        <v>0.27</v>
      </c>
      <c r="G72" s="148">
        <v>0.25</v>
      </c>
      <c r="H72" s="149">
        <v>0.25</v>
      </c>
      <c r="I72" s="141"/>
      <c r="J72" s="142"/>
      <c r="K72" s="142"/>
      <c r="L72" s="142"/>
      <c r="M72" s="143"/>
      <c r="U72" s="137" t="s">
        <v>301</v>
      </c>
      <c r="AA72" s="277"/>
      <c r="AB72" s="141" t="s">
        <v>154</v>
      </c>
      <c r="AC72" s="143"/>
      <c r="AD72" s="147">
        <v>0.31</v>
      </c>
      <c r="AE72" s="148">
        <v>0.28999999999999998</v>
      </c>
      <c r="AF72" s="148">
        <v>0.27</v>
      </c>
      <c r="AG72" s="148">
        <v>0.25</v>
      </c>
      <c r="AH72" s="149">
        <v>0.25</v>
      </c>
      <c r="AI72" s="141"/>
      <c r="AJ72" s="142"/>
      <c r="AK72" s="142"/>
      <c r="AL72" s="142"/>
      <c r="AM72" s="143"/>
      <c r="AO72" s="147">
        <v>0.31</v>
      </c>
      <c r="AP72" s="148">
        <v>0.28999999999999998</v>
      </c>
      <c r="AQ72" s="148">
        <v>0.27</v>
      </c>
      <c r="AR72" s="148">
        <v>0.25</v>
      </c>
      <c r="AS72" s="149">
        <v>0.25</v>
      </c>
    </row>
    <row r="73" spans="1:45" ht="16.5" customHeight="1" x14ac:dyDescent="0.3">
      <c r="A73" s="277"/>
      <c r="B73" s="138" t="s">
        <v>180</v>
      </c>
      <c r="C73" s="140"/>
      <c r="D73" s="153">
        <v>0.1</v>
      </c>
      <c r="E73" s="154">
        <v>0.1</v>
      </c>
      <c r="F73" s="154">
        <v>0.1</v>
      </c>
      <c r="G73" s="154">
        <v>0.1</v>
      </c>
      <c r="H73" s="155">
        <v>0.1</v>
      </c>
      <c r="I73" s="138"/>
      <c r="J73" s="139"/>
      <c r="K73" s="139"/>
      <c r="L73" s="139"/>
      <c r="M73" s="140"/>
      <c r="U73" s="137" t="s">
        <v>302</v>
      </c>
      <c r="AA73" s="277"/>
      <c r="AB73" s="138" t="s">
        <v>180</v>
      </c>
      <c r="AC73" s="140"/>
      <c r="AD73" s="153">
        <v>0.1</v>
      </c>
      <c r="AE73" s="154">
        <v>0.1</v>
      </c>
      <c r="AF73" s="154">
        <v>0.1</v>
      </c>
      <c r="AG73" s="154">
        <v>0.1</v>
      </c>
      <c r="AH73" s="155">
        <v>0.1</v>
      </c>
      <c r="AI73" s="138"/>
      <c r="AJ73" s="139"/>
      <c r="AK73" s="139"/>
      <c r="AL73" s="139"/>
      <c r="AM73" s="140"/>
      <c r="AO73" s="153">
        <v>0.1</v>
      </c>
      <c r="AP73" s="154">
        <v>0.1</v>
      </c>
      <c r="AQ73" s="154">
        <v>0.1</v>
      </c>
      <c r="AR73" s="154">
        <v>0.1</v>
      </c>
      <c r="AS73" s="155">
        <v>0.1</v>
      </c>
    </row>
    <row r="74" spans="1:45" ht="17.25" customHeight="1" thickBot="1" x14ac:dyDescent="0.35">
      <c r="A74" s="277"/>
      <c r="B74" s="144" t="s">
        <v>182</v>
      </c>
      <c r="C74" s="146"/>
      <c r="D74" s="150">
        <v>0.1</v>
      </c>
      <c r="E74" s="151">
        <v>0.09</v>
      </c>
      <c r="F74" s="151">
        <v>0.1</v>
      </c>
      <c r="G74" s="151">
        <v>0.1</v>
      </c>
      <c r="H74" s="152">
        <v>0.1</v>
      </c>
      <c r="I74" s="144"/>
      <c r="J74" s="145"/>
      <c r="K74" s="145"/>
      <c r="L74" s="145"/>
      <c r="M74" s="146"/>
      <c r="U74" s="137" t="s">
        <v>303</v>
      </c>
      <c r="AA74" s="277"/>
      <c r="AB74" s="144" t="s">
        <v>182</v>
      </c>
      <c r="AC74" s="146"/>
      <c r="AD74" s="150">
        <v>8.5000000000000006E-2</v>
      </c>
      <c r="AE74" s="151">
        <v>9.9000000000000005E-2</v>
      </c>
      <c r="AF74" s="151">
        <v>9.9000000000000005E-2</v>
      </c>
      <c r="AG74" s="151">
        <v>0.1</v>
      </c>
      <c r="AH74" s="152">
        <v>0.1</v>
      </c>
      <c r="AI74" s="144"/>
      <c r="AJ74" s="145"/>
      <c r="AK74" s="145"/>
      <c r="AL74" s="145"/>
      <c r="AM74" s="146"/>
      <c r="AO74" s="150">
        <v>0.1</v>
      </c>
      <c r="AP74" s="151">
        <v>0.09</v>
      </c>
      <c r="AQ74" s="151">
        <v>0.1</v>
      </c>
      <c r="AR74" s="151">
        <v>0.1</v>
      </c>
      <c r="AS74" s="152">
        <v>0.1</v>
      </c>
    </row>
    <row r="75" spans="1:45" ht="16.5" customHeight="1" x14ac:dyDescent="0.3">
      <c r="A75" s="277"/>
      <c r="B75" s="138" t="s">
        <v>149</v>
      </c>
      <c r="C75" s="140">
        <v>1</v>
      </c>
      <c r="D75" s="153">
        <v>0.02</v>
      </c>
      <c r="E75" s="154">
        <v>0.02</v>
      </c>
      <c r="F75" s="154">
        <v>0.01</v>
      </c>
      <c r="G75" s="154">
        <v>0.01</v>
      </c>
      <c r="H75" s="155">
        <v>0.01</v>
      </c>
      <c r="I75" s="138">
        <f>$C75*D75</f>
        <v>0.02</v>
      </c>
      <c r="J75" s="139">
        <f>$C75*E75</f>
        <v>0.02</v>
      </c>
      <c r="K75" s="139">
        <f>$C75*F75</f>
        <v>0.01</v>
      </c>
      <c r="L75" s="139">
        <f>$C75*G75</f>
        <v>0.01</v>
      </c>
      <c r="M75" s="140">
        <f>$C75*H75</f>
        <v>0.01</v>
      </c>
      <c r="U75" s="137" t="s">
        <v>304</v>
      </c>
      <c r="AA75" s="277"/>
      <c r="AB75" s="138" t="s">
        <v>149</v>
      </c>
      <c r="AC75" s="140">
        <v>1</v>
      </c>
      <c r="AD75" s="153">
        <v>4.4999999999999998E-2</v>
      </c>
      <c r="AE75" s="154">
        <v>2.9000000000000001E-2</v>
      </c>
      <c r="AF75" s="154">
        <v>0.01</v>
      </c>
      <c r="AG75" s="154">
        <v>0.01</v>
      </c>
      <c r="AH75" s="155">
        <v>0.01</v>
      </c>
      <c r="AI75" s="138">
        <f>$C75*AD75</f>
        <v>4.4999999999999998E-2</v>
      </c>
      <c r="AJ75" s="139">
        <f>$C75*AE75</f>
        <v>2.9000000000000001E-2</v>
      </c>
      <c r="AK75" s="139">
        <f>$C75*AF75</f>
        <v>0.01</v>
      </c>
      <c r="AL75" s="139">
        <f>$C75*AG75</f>
        <v>0.01</v>
      </c>
      <c r="AM75" s="140">
        <f>$C75*AH75</f>
        <v>0.01</v>
      </c>
      <c r="AO75" s="153">
        <v>0.02</v>
      </c>
      <c r="AP75" s="154">
        <v>0.02</v>
      </c>
      <c r="AQ75" s="154">
        <v>0.01</v>
      </c>
      <c r="AR75" s="154">
        <v>0.01</v>
      </c>
      <c r="AS75" s="155">
        <v>0.01</v>
      </c>
    </row>
    <row r="76" spans="1:45" ht="17.25" customHeight="1" thickBot="1" x14ac:dyDescent="0.35">
      <c r="A76" s="277"/>
      <c r="B76" s="144" t="s">
        <v>151</v>
      </c>
      <c r="C76" s="146">
        <v>2</v>
      </c>
      <c r="D76" s="150">
        <v>0.04</v>
      </c>
      <c r="E76" s="151">
        <v>0.04</v>
      </c>
      <c r="F76" s="151">
        <v>0.04</v>
      </c>
      <c r="G76" s="151">
        <v>0.05</v>
      </c>
      <c r="H76" s="152">
        <v>0.05</v>
      </c>
      <c r="I76" s="144">
        <f t="shared" ref="I76" si="50">$C76*D76</f>
        <v>0.08</v>
      </c>
      <c r="J76" s="145">
        <f t="shared" ref="J76" si="51">$C76*E76</f>
        <v>0.08</v>
      </c>
      <c r="K76" s="145">
        <f t="shared" ref="K76" si="52">$C76*F76</f>
        <v>0.08</v>
      </c>
      <c r="L76" s="145">
        <f t="shared" ref="L76" si="53">$C76*G76</f>
        <v>0.1</v>
      </c>
      <c r="M76" s="146">
        <f t="shared" ref="M76" si="54">$C76*H76</f>
        <v>0.1</v>
      </c>
      <c r="U76" s="137" t="s">
        <v>305</v>
      </c>
      <c r="AA76" s="277"/>
      <c r="AB76" s="144" t="s">
        <v>151</v>
      </c>
      <c r="AC76" s="146">
        <v>2</v>
      </c>
      <c r="AD76" s="150">
        <v>0.04</v>
      </c>
      <c r="AE76" s="151">
        <v>0.04</v>
      </c>
      <c r="AF76" s="151">
        <v>4.7E-2</v>
      </c>
      <c r="AG76" s="151">
        <v>0.05</v>
      </c>
      <c r="AH76" s="152">
        <v>0.05</v>
      </c>
      <c r="AI76" s="144">
        <f t="shared" ref="AI76" si="55">$C76*AD76</f>
        <v>0.08</v>
      </c>
      <c r="AJ76" s="145">
        <f t="shared" ref="AJ76" si="56">$C76*AE76</f>
        <v>0.08</v>
      </c>
      <c r="AK76" s="145">
        <f t="shared" ref="AK76" si="57">$C76*AF76</f>
        <v>9.4E-2</v>
      </c>
      <c r="AL76" s="145">
        <f t="shared" ref="AL76" si="58">$C76*AG76</f>
        <v>0.1</v>
      </c>
      <c r="AM76" s="146">
        <f t="shared" ref="AM76" si="59">$C76*AH76</f>
        <v>0.1</v>
      </c>
      <c r="AO76" s="150">
        <v>0.04</v>
      </c>
      <c r="AP76" s="151">
        <v>0.04</v>
      </c>
      <c r="AQ76" s="151">
        <v>0.04</v>
      </c>
      <c r="AR76" s="151">
        <v>0.05</v>
      </c>
      <c r="AS76" s="152">
        <v>0.05</v>
      </c>
    </row>
    <row r="77" spans="1:45" ht="16.5" customHeight="1" x14ac:dyDescent="0.3">
      <c r="A77" s="277"/>
      <c r="B77" s="138" t="s">
        <v>186</v>
      </c>
      <c r="C77" s="140"/>
      <c r="D77" s="153">
        <v>0.01</v>
      </c>
      <c r="E77" s="154">
        <v>0.01</v>
      </c>
      <c r="F77" s="154">
        <v>0.01</v>
      </c>
      <c r="G77" s="154">
        <v>0.01</v>
      </c>
      <c r="H77" s="154">
        <v>0.01</v>
      </c>
      <c r="I77" s="138"/>
      <c r="J77" s="139"/>
      <c r="K77" s="139"/>
      <c r="L77" s="139"/>
      <c r="M77" s="140"/>
      <c r="U77" s="137" t="s">
        <v>306</v>
      </c>
      <c r="AA77" s="277"/>
      <c r="AB77" s="138" t="s">
        <v>186</v>
      </c>
      <c r="AC77" s="140"/>
      <c r="AD77" s="153">
        <v>5.0000000000000001E-3</v>
      </c>
      <c r="AE77" s="154">
        <v>5.0000000000000001E-3</v>
      </c>
      <c r="AF77" s="154">
        <v>5.0000000000000001E-3</v>
      </c>
      <c r="AG77" s="154">
        <v>5.0000000000000001E-3</v>
      </c>
      <c r="AH77" s="154">
        <v>5.0000000000000001E-3</v>
      </c>
      <c r="AI77" s="138"/>
      <c r="AJ77" s="139"/>
      <c r="AK77" s="139"/>
      <c r="AL77" s="139"/>
      <c r="AM77" s="140"/>
      <c r="AO77" s="153">
        <v>0.01</v>
      </c>
      <c r="AP77" s="154">
        <v>0.01</v>
      </c>
      <c r="AQ77" s="154">
        <v>0.01</v>
      </c>
      <c r="AR77" s="154">
        <v>0.01</v>
      </c>
      <c r="AS77" s="154">
        <v>0.01</v>
      </c>
    </row>
    <row r="78" spans="1:45" ht="16.5" customHeight="1" x14ac:dyDescent="0.3">
      <c r="A78" s="277"/>
      <c r="B78" s="141" t="s">
        <v>188</v>
      </c>
      <c r="C78" s="143"/>
      <c r="D78" s="147">
        <v>0.01</v>
      </c>
      <c r="E78" s="148">
        <v>0.01</v>
      </c>
      <c r="F78" s="148">
        <v>0.01</v>
      </c>
      <c r="G78" s="148">
        <v>0.01</v>
      </c>
      <c r="H78" s="148">
        <v>0.01</v>
      </c>
      <c r="I78" s="141"/>
      <c r="J78" s="142"/>
      <c r="K78" s="142"/>
      <c r="L78" s="142"/>
      <c r="M78" s="143"/>
      <c r="U78" s="137" t="s">
        <v>20</v>
      </c>
      <c r="AA78" s="277"/>
      <c r="AB78" s="141" t="s">
        <v>188</v>
      </c>
      <c r="AC78" s="143"/>
      <c r="AD78" s="147">
        <v>5.0000000000000001E-3</v>
      </c>
      <c r="AE78" s="148">
        <v>5.0000000000000001E-3</v>
      </c>
      <c r="AF78" s="148">
        <v>5.0000000000000001E-3</v>
      </c>
      <c r="AG78" s="148">
        <v>5.0000000000000001E-3</v>
      </c>
      <c r="AH78" s="148">
        <v>5.0000000000000001E-3</v>
      </c>
      <c r="AI78" s="141"/>
      <c r="AJ78" s="142"/>
      <c r="AK78" s="142"/>
      <c r="AL78" s="142"/>
      <c r="AM78" s="143"/>
      <c r="AO78" s="147">
        <v>0.01</v>
      </c>
      <c r="AP78" s="148">
        <v>0.01</v>
      </c>
      <c r="AQ78" s="148">
        <v>0.01</v>
      </c>
      <c r="AR78" s="148">
        <v>0.01</v>
      </c>
      <c r="AS78" s="148">
        <v>0.01</v>
      </c>
    </row>
    <row r="79" spans="1:45" ht="16.5" customHeight="1" x14ac:dyDescent="0.3">
      <c r="A79" s="277"/>
      <c r="B79" s="141" t="s">
        <v>190</v>
      </c>
      <c r="C79" s="143"/>
      <c r="D79" s="147">
        <v>0.01</v>
      </c>
      <c r="E79" s="148">
        <v>0.01</v>
      </c>
      <c r="F79" s="148">
        <v>0.01</v>
      </c>
      <c r="G79" s="148">
        <v>0.01</v>
      </c>
      <c r="H79" s="148">
        <v>0.01</v>
      </c>
      <c r="I79" s="141"/>
      <c r="J79" s="142"/>
      <c r="K79" s="142"/>
      <c r="L79" s="142"/>
      <c r="M79" s="143"/>
      <c r="U79" s="137" t="s">
        <v>307</v>
      </c>
      <c r="AA79" s="277"/>
      <c r="AB79" s="141" t="s">
        <v>190</v>
      </c>
      <c r="AC79" s="143"/>
      <c r="AD79" s="147">
        <v>5.0000000000000001E-3</v>
      </c>
      <c r="AE79" s="148">
        <v>5.0000000000000001E-3</v>
      </c>
      <c r="AF79" s="148">
        <v>5.0000000000000001E-3</v>
      </c>
      <c r="AG79" s="148">
        <v>5.0000000000000001E-3</v>
      </c>
      <c r="AH79" s="148">
        <v>5.0000000000000001E-3</v>
      </c>
      <c r="AI79" s="141"/>
      <c r="AJ79" s="142"/>
      <c r="AK79" s="142"/>
      <c r="AL79" s="142"/>
      <c r="AM79" s="143"/>
      <c r="AO79" s="147">
        <v>0.01</v>
      </c>
      <c r="AP79" s="148">
        <v>0.01</v>
      </c>
      <c r="AQ79" s="148">
        <v>0.01</v>
      </c>
      <c r="AR79" s="148">
        <v>0.01</v>
      </c>
      <c r="AS79" s="148">
        <v>0.01</v>
      </c>
    </row>
    <row r="80" spans="1:45" ht="16.5" customHeight="1" x14ac:dyDescent="0.3">
      <c r="A80" s="277"/>
      <c r="B80" s="141" t="s">
        <v>192</v>
      </c>
      <c r="C80" s="143"/>
      <c r="D80" s="147">
        <v>0.01</v>
      </c>
      <c r="E80" s="148">
        <v>0.01</v>
      </c>
      <c r="F80" s="148">
        <v>0.01</v>
      </c>
      <c r="G80" s="148">
        <v>0.01</v>
      </c>
      <c r="H80" s="149">
        <v>0.01</v>
      </c>
      <c r="I80" s="141"/>
      <c r="J80" s="142"/>
      <c r="K80" s="142"/>
      <c r="L80" s="142"/>
      <c r="M80" s="143"/>
      <c r="U80" s="137" t="s">
        <v>308</v>
      </c>
      <c r="AA80" s="277"/>
      <c r="AB80" s="141" t="s">
        <v>192</v>
      </c>
      <c r="AC80" s="143"/>
      <c r="AD80" s="147">
        <v>5.0000000000000001E-3</v>
      </c>
      <c r="AE80" s="148">
        <v>5.0000000000000001E-3</v>
      </c>
      <c r="AF80" s="148">
        <v>5.0000000000000001E-3</v>
      </c>
      <c r="AG80" s="148">
        <v>5.0000000000000001E-3</v>
      </c>
      <c r="AH80" s="148">
        <v>5.0000000000000001E-3</v>
      </c>
      <c r="AI80" s="141"/>
      <c r="AJ80" s="142"/>
      <c r="AK80" s="142"/>
      <c r="AL80" s="142"/>
      <c r="AM80" s="143"/>
      <c r="AO80" s="147">
        <v>0.01</v>
      </c>
      <c r="AP80" s="148">
        <v>0.01</v>
      </c>
      <c r="AQ80" s="148">
        <v>0.01</v>
      </c>
      <c r="AR80" s="148">
        <v>0.01</v>
      </c>
      <c r="AS80" s="149">
        <v>0.01</v>
      </c>
    </row>
    <row r="81" spans="1:45" ht="17.25" customHeight="1" thickBot="1" x14ac:dyDescent="0.35">
      <c r="A81" s="277"/>
      <c r="B81" s="144" t="s">
        <v>194</v>
      </c>
      <c r="C81" s="146"/>
      <c r="D81" s="147">
        <v>0.01</v>
      </c>
      <c r="E81" s="148">
        <v>0.01</v>
      </c>
      <c r="F81" s="148">
        <v>0.01</v>
      </c>
      <c r="G81" s="148">
        <v>0.01</v>
      </c>
      <c r="H81" s="149">
        <v>0.01</v>
      </c>
      <c r="I81" s="141"/>
      <c r="J81" s="142"/>
      <c r="K81" s="142"/>
      <c r="L81" s="142"/>
      <c r="M81" s="143"/>
      <c r="U81" s="137" t="s">
        <v>309</v>
      </c>
      <c r="AA81" s="277"/>
      <c r="AB81" s="144" t="s">
        <v>194</v>
      </c>
      <c r="AC81" s="146"/>
      <c r="AD81" s="147">
        <v>5.0000000000000001E-3</v>
      </c>
      <c r="AE81" s="148">
        <v>5.0000000000000001E-3</v>
      </c>
      <c r="AF81" s="148">
        <v>5.0000000000000001E-3</v>
      </c>
      <c r="AG81" s="148">
        <v>5.0000000000000001E-3</v>
      </c>
      <c r="AH81" s="148">
        <v>5.0000000000000001E-3</v>
      </c>
      <c r="AI81" s="141"/>
      <c r="AJ81" s="142"/>
      <c r="AK81" s="142"/>
      <c r="AL81" s="142"/>
      <c r="AM81" s="143"/>
      <c r="AO81" s="147">
        <v>0.01</v>
      </c>
      <c r="AP81" s="148">
        <v>0.01</v>
      </c>
      <c r="AQ81" s="148">
        <v>0.01</v>
      </c>
      <c r="AR81" s="148">
        <v>0.01</v>
      </c>
      <c r="AS81" s="149">
        <v>0.01</v>
      </c>
    </row>
    <row r="82" spans="1:45" ht="16.5" customHeight="1" x14ac:dyDescent="0.3">
      <c r="A82" s="277"/>
      <c r="B82" s="138" t="s">
        <v>196</v>
      </c>
      <c r="C82" s="139">
        <v>46</v>
      </c>
      <c r="D82" s="153">
        <v>0</v>
      </c>
      <c r="E82" s="154">
        <v>0</v>
      </c>
      <c r="F82" s="154">
        <v>0</v>
      </c>
      <c r="G82" s="154">
        <v>0.01</v>
      </c>
      <c r="H82" s="154">
        <v>0.01</v>
      </c>
      <c r="I82" s="138">
        <f>$C82*D82</f>
        <v>0</v>
      </c>
      <c r="J82" s="139">
        <f>$C82*E82</f>
        <v>0</v>
      </c>
      <c r="K82" s="139">
        <f>$C82*F82</f>
        <v>0</v>
      </c>
      <c r="L82" s="139">
        <f>$C82*G82</f>
        <v>0.46</v>
      </c>
      <c r="M82" s="140">
        <f>$C82*H82</f>
        <v>0.46</v>
      </c>
      <c r="U82" s="137" t="s">
        <v>310</v>
      </c>
      <c r="AA82" s="277"/>
      <c r="AB82" s="138" t="s">
        <v>196</v>
      </c>
      <c r="AC82" s="139">
        <v>46</v>
      </c>
      <c r="AD82" s="153">
        <v>0</v>
      </c>
      <c r="AE82" s="154">
        <v>0</v>
      </c>
      <c r="AF82" s="154">
        <v>0</v>
      </c>
      <c r="AG82" s="154">
        <v>5.0000000000000001E-3</v>
      </c>
      <c r="AH82" s="154">
        <v>5.0000000000000001E-3</v>
      </c>
      <c r="AI82" s="138">
        <f>$C82*AD82</f>
        <v>0</v>
      </c>
      <c r="AJ82" s="139">
        <f>$C82*AE82</f>
        <v>0</v>
      </c>
      <c r="AK82" s="139">
        <f>$C82*AF82</f>
        <v>0</v>
      </c>
      <c r="AL82" s="139">
        <f>$C82*AG82</f>
        <v>0.23</v>
      </c>
      <c r="AM82" s="140">
        <f>$C82*AH82</f>
        <v>0.23</v>
      </c>
      <c r="AO82" s="153">
        <v>0</v>
      </c>
      <c r="AP82" s="154">
        <v>0</v>
      </c>
      <c r="AQ82" s="154">
        <v>0</v>
      </c>
      <c r="AR82" s="154">
        <v>0.01</v>
      </c>
      <c r="AS82" s="154">
        <v>0.01</v>
      </c>
    </row>
    <row r="83" spans="1:45" ht="16.5" customHeight="1" x14ac:dyDescent="0.3">
      <c r="A83" s="277"/>
      <c r="B83" s="141" t="s">
        <v>198</v>
      </c>
      <c r="C83" s="142">
        <v>46</v>
      </c>
      <c r="D83" s="147">
        <v>0</v>
      </c>
      <c r="E83" s="148">
        <v>0</v>
      </c>
      <c r="F83" s="148">
        <v>0.01</v>
      </c>
      <c r="G83" s="148">
        <v>0.01</v>
      </c>
      <c r="H83" s="148">
        <v>0.01</v>
      </c>
      <c r="I83" s="141">
        <f t="shared" ref="I83:I100" si="60">$C83*D83</f>
        <v>0</v>
      </c>
      <c r="J83" s="142">
        <f t="shared" ref="J83:J100" si="61">$C83*E83</f>
        <v>0</v>
      </c>
      <c r="K83" s="142">
        <f t="shared" ref="K83:K100" si="62">$C83*F83</f>
        <v>0.46</v>
      </c>
      <c r="L83" s="142">
        <f t="shared" ref="L83:L100" si="63">$C83*G83</f>
        <v>0.46</v>
      </c>
      <c r="M83" s="143">
        <f t="shared" ref="M83:M100" si="64">$C83*H83</f>
        <v>0.46</v>
      </c>
      <c r="U83" s="137" t="s">
        <v>311</v>
      </c>
      <c r="AA83" s="277"/>
      <c r="AB83" s="141" t="s">
        <v>198</v>
      </c>
      <c r="AC83" s="142">
        <v>46</v>
      </c>
      <c r="AD83" s="147">
        <v>0</v>
      </c>
      <c r="AE83" s="148">
        <v>0</v>
      </c>
      <c r="AF83" s="148">
        <v>5.0000000000000001E-3</v>
      </c>
      <c r="AG83" s="148">
        <v>5.0000000000000001E-3</v>
      </c>
      <c r="AH83" s="148">
        <v>5.0000000000000001E-3</v>
      </c>
      <c r="AI83" s="141">
        <f t="shared" ref="AI83:AI100" si="65">$C83*AD83</f>
        <v>0</v>
      </c>
      <c r="AJ83" s="142">
        <f t="shared" ref="AJ83:AJ100" si="66">$C83*AE83</f>
        <v>0</v>
      </c>
      <c r="AK83" s="142">
        <f t="shared" ref="AK83:AK100" si="67">$C83*AF83</f>
        <v>0.23</v>
      </c>
      <c r="AL83" s="142">
        <f t="shared" ref="AL83:AL100" si="68">$C83*AG83</f>
        <v>0.23</v>
      </c>
      <c r="AM83" s="143">
        <f t="shared" ref="AM83:AM100" si="69">$C83*AH83</f>
        <v>0.23</v>
      </c>
      <c r="AO83" s="147">
        <v>0</v>
      </c>
      <c r="AP83" s="148">
        <v>0</v>
      </c>
      <c r="AQ83" s="148">
        <v>0.01</v>
      </c>
      <c r="AR83" s="148">
        <v>0.01</v>
      </c>
      <c r="AS83" s="148">
        <v>0.01</v>
      </c>
    </row>
    <row r="84" spans="1:45" ht="17.25" customHeight="1" thickBot="1" x14ac:dyDescent="0.35">
      <c r="A84" s="277"/>
      <c r="B84" s="141" t="s">
        <v>200</v>
      </c>
      <c r="C84" s="142">
        <v>36</v>
      </c>
      <c r="D84" s="147">
        <v>0</v>
      </c>
      <c r="E84" s="148">
        <v>0.01</v>
      </c>
      <c r="F84" s="148">
        <v>0.01</v>
      </c>
      <c r="G84" s="148">
        <v>0.01</v>
      </c>
      <c r="H84" s="148">
        <v>0.01</v>
      </c>
      <c r="I84" s="144">
        <f t="shared" si="60"/>
        <v>0</v>
      </c>
      <c r="J84" s="145">
        <f t="shared" si="61"/>
        <v>0.36</v>
      </c>
      <c r="K84" s="145">
        <f t="shared" si="62"/>
        <v>0.36</v>
      </c>
      <c r="L84" s="145">
        <f t="shared" si="63"/>
        <v>0.36</v>
      </c>
      <c r="M84" s="146">
        <f t="shared" si="64"/>
        <v>0.36</v>
      </c>
      <c r="U84" s="137" t="s">
        <v>76</v>
      </c>
      <c r="AA84" s="277"/>
      <c r="AB84" s="141" t="s">
        <v>200</v>
      </c>
      <c r="AC84" s="142">
        <v>36</v>
      </c>
      <c r="AD84" s="147">
        <v>0</v>
      </c>
      <c r="AE84" s="148">
        <v>5.0000000000000001E-3</v>
      </c>
      <c r="AF84" s="148">
        <v>5.0000000000000001E-3</v>
      </c>
      <c r="AG84" s="148">
        <v>5.0000000000000001E-3</v>
      </c>
      <c r="AH84" s="148">
        <v>5.0000000000000001E-3</v>
      </c>
      <c r="AI84" s="144">
        <f t="shared" si="65"/>
        <v>0</v>
      </c>
      <c r="AJ84" s="145">
        <f t="shared" si="66"/>
        <v>0.18</v>
      </c>
      <c r="AK84" s="145">
        <f t="shared" si="67"/>
        <v>0.18</v>
      </c>
      <c r="AL84" s="145">
        <f t="shared" si="68"/>
        <v>0.18</v>
      </c>
      <c r="AM84" s="146">
        <f t="shared" si="69"/>
        <v>0.18</v>
      </c>
      <c r="AO84" s="147">
        <v>0</v>
      </c>
      <c r="AP84" s="148">
        <v>0.01</v>
      </c>
      <c r="AQ84" s="148">
        <v>0.01</v>
      </c>
      <c r="AR84" s="148">
        <v>0.01</v>
      </c>
      <c r="AS84" s="148">
        <v>0.01</v>
      </c>
    </row>
    <row r="85" spans="1:45" ht="16.5" customHeight="1" x14ac:dyDescent="0.3">
      <c r="A85" s="277"/>
      <c r="B85" s="138" t="s">
        <v>156</v>
      </c>
      <c r="C85" s="140">
        <v>112</v>
      </c>
      <c r="D85" s="153">
        <v>0</v>
      </c>
      <c r="E85" s="154">
        <v>0</v>
      </c>
      <c r="F85" s="154">
        <v>0.01</v>
      </c>
      <c r="G85" s="154">
        <v>0.01</v>
      </c>
      <c r="H85" s="154">
        <v>0.01</v>
      </c>
      <c r="I85" s="138">
        <f t="shared" si="60"/>
        <v>0</v>
      </c>
      <c r="J85" s="139">
        <f t="shared" si="61"/>
        <v>0</v>
      </c>
      <c r="K85" s="139">
        <f t="shared" si="62"/>
        <v>1.1200000000000001</v>
      </c>
      <c r="L85" s="139">
        <f t="shared" si="63"/>
        <v>1.1200000000000001</v>
      </c>
      <c r="M85" s="140">
        <f t="shared" si="64"/>
        <v>1.1200000000000001</v>
      </c>
      <c r="U85" s="137" t="s">
        <v>312</v>
      </c>
      <c r="AA85" s="277"/>
      <c r="AB85" s="138" t="s">
        <v>156</v>
      </c>
      <c r="AC85" s="140">
        <v>112</v>
      </c>
      <c r="AD85" s="153">
        <v>0</v>
      </c>
      <c r="AE85" s="154">
        <v>0</v>
      </c>
      <c r="AF85" s="154">
        <v>0.01</v>
      </c>
      <c r="AG85" s="154">
        <v>1.2E-2</v>
      </c>
      <c r="AH85" s="154">
        <v>1.2E-2</v>
      </c>
      <c r="AI85" s="138">
        <f t="shared" si="65"/>
        <v>0</v>
      </c>
      <c r="AJ85" s="139">
        <f t="shared" si="66"/>
        <v>0</v>
      </c>
      <c r="AK85" s="139">
        <f t="shared" si="67"/>
        <v>1.1200000000000001</v>
      </c>
      <c r="AL85" s="139">
        <f t="shared" si="68"/>
        <v>1.3440000000000001</v>
      </c>
      <c r="AM85" s="140">
        <f t="shared" si="69"/>
        <v>1.3440000000000001</v>
      </c>
      <c r="AO85" s="153">
        <v>0</v>
      </c>
      <c r="AP85" s="154">
        <v>0</v>
      </c>
      <c r="AQ85" s="154">
        <v>0.01</v>
      </c>
      <c r="AR85" s="154">
        <v>0.01</v>
      </c>
      <c r="AS85" s="154">
        <v>0.01</v>
      </c>
    </row>
    <row r="86" spans="1:45" ht="16.5" customHeight="1" x14ac:dyDescent="0.3">
      <c r="A86" s="277"/>
      <c r="B86" s="141" t="s">
        <v>158</v>
      </c>
      <c r="C86" s="143">
        <v>72</v>
      </c>
      <c r="D86" s="147">
        <v>0</v>
      </c>
      <c r="E86" s="148">
        <v>0.01</v>
      </c>
      <c r="F86" s="148">
        <v>0.01</v>
      </c>
      <c r="G86" s="148">
        <v>0.01</v>
      </c>
      <c r="H86" s="148">
        <v>0.01</v>
      </c>
      <c r="I86" s="141">
        <f t="shared" si="60"/>
        <v>0</v>
      </c>
      <c r="J86" s="142">
        <f t="shared" si="61"/>
        <v>0.72</v>
      </c>
      <c r="K86" s="142">
        <f t="shared" si="62"/>
        <v>0.72</v>
      </c>
      <c r="L86" s="142">
        <f t="shared" si="63"/>
        <v>0.72</v>
      </c>
      <c r="M86" s="143">
        <f t="shared" si="64"/>
        <v>0.72</v>
      </c>
      <c r="U86" s="137" t="s">
        <v>313</v>
      </c>
      <c r="AA86" s="277"/>
      <c r="AB86" s="141" t="s">
        <v>158</v>
      </c>
      <c r="AC86" s="143">
        <v>72</v>
      </c>
      <c r="AD86" s="147">
        <v>0</v>
      </c>
      <c r="AE86" s="148">
        <v>0.01</v>
      </c>
      <c r="AF86" s="148">
        <v>0.01</v>
      </c>
      <c r="AG86" s="148">
        <v>0.01</v>
      </c>
      <c r="AH86" s="148">
        <v>0.01</v>
      </c>
      <c r="AI86" s="141">
        <f t="shared" si="65"/>
        <v>0</v>
      </c>
      <c r="AJ86" s="142">
        <f t="shared" si="66"/>
        <v>0.72</v>
      </c>
      <c r="AK86" s="142">
        <f t="shared" si="67"/>
        <v>0.72</v>
      </c>
      <c r="AL86" s="142">
        <f t="shared" si="68"/>
        <v>0.72</v>
      </c>
      <c r="AM86" s="143">
        <f t="shared" si="69"/>
        <v>0.72</v>
      </c>
      <c r="AO86" s="147">
        <v>0</v>
      </c>
      <c r="AP86" s="148">
        <v>0.01</v>
      </c>
      <c r="AQ86" s="148">
        <v>0.01</v>
      </c>
      <c r="AR86" s="148">
        <v>0.01</v>
      </c>
      <c r="AS86" s="148">
        <v>0.01</v>
      </c>
    </row>
    <row r="87" spans="1:45" ht="16.5" customHeight="1" x14ac:dyDescent="0.3">
      <c r="A87" s="277"/>
      <c r="B87" s="141" t="s">
        <v>160</v>
      </c>
      <c r="C87" s="143">
        <v>155</v>
      </c>
      <c r="D87" s="147">
        <v>0</v>
      </c>
      <c r="E87" s="148">
        <v>0</v>
      </c>
      <c r="F87" s="148">
        <v>0</v>
      </c>
      <c r="G87" s="148">
        <v>0.01</v>
      </c>
      <c r="H87" s="148">
        <v>0.01</v>
      </c>
      <c r="I87" s="141">
        <f t="shared" si="60"/>
        <v>0</v>
      </c>
      <c r="J87" s="142">
        <f t="shared" si="61"/>
        <v>0</v>
      </c>
      <c r="K87" s="142">
        <f t="shared" si="62"/>
        <v>0</v>
      </c>
      <c r="L87" s="142">
        <f t="shared" si="63"/>
        <v>1.55</v>
      </c>
      <c r="M87" s="143">
        <f t="shared" si="64"/>
        <v>1.55</v>
      </c>
      <c r="U87" s="137" t="s">
        <v>314</v>
      </c>
      <c r="AA87" s="277"/>
      <c r="AB87" s="141" t="s">
        <v>160</v>
      </c>
      <c r="AC87" s="143">
        <v>155</v>
      </c>
      <c r="AD87" s="147">
        <v>0</v>
      </c>
      <c r="AE87" s="148">
        <v>0</v>
      </c>
      <c r="AF87" s="148">
        <v>0</v>
      </c>
      <c r="AG87" s="148">
        <v>2E-3</v>
      </c>
      <c r="AH87" s="148">
        <v>2E-3</v>
      </c>
      <c r="AI87" s="141">
        <f t="shared" si="65"/>
        <v>0</v>
      </c>
      <c r="AJ87" s="142">
        <f t="shared" si="66"/>
        <v>0</v>
      </c>
      <c r="AK87" s="142">
        <f t="shared" si="67"/>
        <v>0</v>
      </c>
      <c r="AL87" s="142">
        <f t="shared" si="68"/>
        <v>0.31</v>
      </c>
      <c r="AM87" s="143">
        <f t="shared" si="69"/>
        <v>0.31</v>
      </c>
      <c r="AO87" s="147">
        <v>0</v>
      </c>
      <c r="AP87" s="148">
        <v>0</v>
      </c>
      <c r="AQ87" s="148">
        <v>0</v>
      </c>
      <c r="AR87" s="148">
        <v>0.01</v>
      </c>
      <c r="AS87" s="148">
        <v>0.01</v>
      </c>
    </row>
    <row r="88" spans="1:45" ht="17.25" customHeight="1" thickBot="1" x14ac:dyDescent="0.35">
      <c r="A88" s="277"/>
      <c r="B88" s="144" t="s">
        <v>184</v>
      </c>
      <c r="C88" s="146">
        <v>72</v>
      </c>
      <c r="D88" s="150">
        <v>0</v>
      </c>
      <c r="E88" s="151">
        <v>0.01</v>
      </c>
      <c r="F88" s="151">
        <v>0.01</v>
      </c>
      <c r="G88" s="151">
        <v>0.01</v>
      </c>
      <c r="H88" s="151">
        <v>0.01</v>
      </c>
      <c r="I88" s="144">
        <f t="shared" si="60"/>
        <v>0</v>
      </c>
      <c r="J88" s="145">
        <f t="shared" si="61"/>
        <v>0.72</v>
      </c>
      <c r="K88" s="145">
        <f t="shared" si="62"/>
        <v>0.72</v>
      </c>
      <c r="L88" s="145">
        <f t="shared" si="63"/>
        <v>0.72</v>
      </c>
      <c r="M88" s="146">
        <f t="shared" si="64"/>
        <v>0.72</v>
      </c>
      <c r="U88" s="137" t="s">
        <v>315</v>
      </c>
      <c r="AA88" s="277"/>
      <c r="AB88" s="144" t="s">
        <v>184</v>
      </c>
      <c r="AC88" s="146">
        <v>72</v>
      </c>
      <c r="AD88" s="150">
        <v>0</v>
      </c>
      <c r="AE88" s="151">
        <v>2E-3</v>
      </c>
      <c r="AF88" s="151">
        <v>2E-3</v>
      </c>
      <c r="AG88" s="151">
        <v>2E-3</v>
      </c>
      <c r="AH88" s="151">
        <v>2E-3</v>
      </c>
      <c r="AI88" s="144">
        <f t="shared" si="65"/>
        <v>0</v>
      </c>
      <c r="AJ88" s="145">
        <f t="shared" si="66"/>
        <v>0.14400000000000002</v>
      </c>
      <c r="AK88" s="145">
        <f t="shared" si="67"/>
        <v>0.14400000000000002</v>
      </c>
      <c r="AL88" s="145">
        <f t="shared" si="68"/>
        <v>0.14400000000000002</v>
      </c>
      <c r="AM88" s="146">
        <f t="shared" si="69"/>
        <v>0.14400000000000002</v>
      </c>
      <c r="AO88" s="150">
        <v>0</v>
      </c>
      <c r="AP88" s="151">
        <v>0.01</v>
      </c>
      <c r="AQ88" s="151">
        <v>0.01</v>
      </c>
      <c r="AR88" s="151">
        <v>0.01</v>
      </c>
      <c r="AS88" s="151">
        <v>0.01</v>
      </c>
    </row>
    <row r="89" spans="1:45" ht="16.5" customHeight="1" x14ac:dyDescent="0.3">
      <c r="A89" s="277"/>
      <c r="B89" s="138" t="s">
        <v>164</v>
      </c>
      <c r="C89" s="139">
        <v>15</v>
      </c>
      <c r="D89" s="153">
        <v>0.01</v>
      </c>
      <c r="E89" s="154">
        <v>0.01</v>
      </c>
      <c r="F89" s="154">
        <v>0.01</v>
      </c>
      <c r="G89" s="154">
        <v>0.01</v>
      </c>
      <c r="H89" s="154">
        <v>0.01</v>
      </c>
      <c r="I89" s="138">
        <f t="shared" si="60"/>
        <v>0.15</v>
      </c>
      <c r="J89" s="139">
        <f t="shared" si="61"/>
        <v>0.15</v>
      </c>
      <c r="K89" s="139">
        <f t="shared" si="62"/>
        <v>0.15</v>
      </c>
      <c r="L89" s="139">
        <f t="shared" si="63"/>
        <v>0.15</v>
      </c>
      <c r="M89" s="140">
        <f t="shared" si="64"/>
        <v>0.15</v>
      </c>
      <c r="U89" s="137" t="s">
        <v>75</v>
      </c>
      <c r="AA89" s="277"/>
      <c r="AB89" s="138" t="s">
        <v>164</v>
      </c>
      <c r="AC89" s="139">
        <v>15</v>
      </c>
      <c r="AD89" s="153">
        <v>0.03</v>
      </c>
      <c r="AE89" s="154">
        <v>0.04</v>
      </c>
      <c r="AF89" s="154">
        <v>0.04</v>
      </c>
      <c r="AG89" s="154">
        <v>0.04</v>
      </c>
      <c r="AH89" s="154">
        <v>0.04</v>
      </c>
      <c r="AI89" s="138">
        <f t="shared" si="65"/>
        <v>0.44999999999999996</v>
      </c>
      <c r="AJ89" s="139">
        <f t="shared" si="66"/>
        <v>0.6</v>
      </c>
      <c r="AK89" s="139">
        <f t="shared" si="67"/>
        <v>0.6</v>
      </c>
      <c r="AL89" s="139">
        <f t="shared" si="68"/>
        <v>0.6</v>
      </c>
      <c r="AM89" s="140">
        <f t="shared" si="69"/>
        <v>0.6</v>
      </c>
      <c r="AO89" s="153">
        <v>0.01</v>
      </c>
      <c r="AP89" s="154">
        <v>0.01</v>
      </c>
      <c r="AQ89" s="154">
        <v>0.01</v>
      </c>
      <c r="AR89" s="154">
        <v>0.01</v>
      </c>
      <c r="AS89" s="154">
        <v>0.01</v>
      </c>
    </row>
    <row r="90" spans="1:45" ht="16.5" customHeight="1" x14ac:dyDescent="0.3">
      <c r="A90" s="277"/>
      <c r="B90" s="141" t="s">
        <v>162</v>
      </c>
      <c r="C90" s="142">
        <v>72</v>
      </c>
      <c r="D90" s="147">
        <v>0.01</v>
      </c>
      <c r="E90" s="148">
        <v>0.01</v>
      </c>
      <c r="F90" s="148">
        <v>0.01</v>
      </c>
      <c r="G90" s="148">
        <v>0.01</v>
      </c>
      <c r="H90" s="148">
        <v>0.01</v>
      </c>
      <c r="I90" s="141">
        <f t="shared" si="60"/>
        <v>0.72</v>
      </c>
      <c r="J90" s="142">
        <f t="shared" si="61"/>
        <v>0.72</v>
      </c>
      <c r="K90" s="142">
        <f t="shared" si="62"/>
        <v>0.72</v>
      </c>
      <c r="L90" s="142">
        <f t="shared" si="63"/>
        <v>0.72</v>
      </c>
      <c r="M90" s="143">
        <f t="shared" si="64"/>
        <v>0.72</v>
      </c>
      <c r="R90" s="137" t="s">
        <v>457</v>
      </c>
      <c r="U90" s="137" t="s">
        <v>316</v>
      </c>
      <c r="AA90" s="277"/>
      <c r="AB90" s="141" t="s">
        <v>162</v>
      </c>
      <c r="AC90" s="142">
        <v>72</v>
      </c>
      <c r="AD90" s="147">
        <v>1.9E-2</v>
      </c>
      <c r="AE90" s="148">
        <v>1.9E-2</v>
      </c>
      <c r="AF90" s="148">
        <v>1.9E-2</v>
      </c>
      <c r="AG90" s="148">
        <v>1.9E-2</v>
      </c>
      <c r="AH90" s="148">
        <v>1.9E-2</v>
      </c>
      <c r="AI90" s="141">
        <f t="shared" si="65"/>
        <v>1.3679999999999999</v>
      </c>
      <c r="AJ90" s="142">
        <f t="shared" si="66"/>
        <v>1.3679999999999999</v>
      </c>
      <c r="AK90" s="142">
        <f t="shared" si="67"/>
        <v>1.3679999999999999</v>
      </c>
      <c r="AL90" s="142">
        <f t="shared" si="68"/>
        <v>1.3679999999999999</v>
      </c>
      <c r="AM90" s="143">
        <f t="shared" si="69"/>
        <v>1.3679999999999999</v>
      </c>
      <c r="AO90" s="147">
        <v>0.01</v>
      </c>
      <c r="AP90" s="148">
        <v>0.01</v>
      </c>
      <c r="AQ90" s="148">
        <v>0.01</v>
      </c>
      <c r="AR90" s="148">
        <v>0.01</v>
      </c>
      <c r="AS90" s="148">
        <v>0.01</v>
      </c>
    </row>
    <row r="91" spans="1:45" ht="16.5" customHeight="1" x14ac:dyDescent="0.3">
      <c r="A91" s="277"/>
      <c r="B91" s="141" t="s">
        <v>166</v>
      </c>
      <c r="C91" s="142">
        <v>143</v>
      </c>
      <c r="D91" s="147">
        <v>0.01</v>
      </c>
      <c r="E91" s="148">
        <v>0.01</v>
      </c>
      <c r="F91" s="148">
        <v>0.01</v>
      </c>
      <c r="G91" s="148">
        <v>0.01</v>
      </c>
      <c r="H91" s="148">
        <v>0.01</v>
      </c>
      <c r="I91" s="141">
        <f t="shared" si="60"/>
        <v>1.43</v>
      </c>
      <c r="J91" s="142">
        <f t="shared" si="61"/>
        <v>1.43</v>
      </c>
      <c r="K91" s="142">
        <f t="shared" si="62"/>
        <v>1.43</v>
      </c>
      <c r="L91" s="142">
        <f t="shared" si="63"/>
        <v>1.43</v>
      </c>
      <c r="M91" s="143">
        <f t="shared" si="64"/>
        <v>1.43</v>
      </c>
      <c r="U91" s="137" t="s">
        <v>187</v>
      </c>
      <c r="AA91" s="277"/>
      <c r="AB91" s="141" t="s">
        <v>166</v>
      </c>
      <c r="AC91" s="142">
        <v>143</v>
      </c>
      <c r="AD91" s="147">
        <v>0.01</v>
      </c>
      <c r="AE91" s="148">
        <v>0.01</v>
      </c>
      <c r="AF91" s="148">
        <v>0.02</v>
      </c>
      <c r="AG91" s="148">
        <v>2.7E-2</v>
      </c>
      <c r="AH91" s="148">
        <v>2.7E-2</v>
      </c>
      <c r="AI91" s="141">
        <f t="shared" si="65"/>
        <v>1.43</v>
      </c>
      <c r="AJ91" s="142">
        <f t="shared" si="66"/>
        <v>1.43</v>
      </c>
      <c r="AK91" s="142">
        <f t="shared" si="67"/>
        <v>2.86</v>
      </c>
      <c r="AL91" s="142">
        <f t="shared" si="68"/>
        <v>3.8609999999999998</v>
      </c>
      <c r="AM91" s="143">
        <f t="shared" si="69"/>
        <v>3.8609999999999998</v>
      </c>
      <c r="AO91" s="147">
        <v>0.01</v>
      </c>
      <c r="AP91" s="148">
        <v>0.01</v>
      </c>
      <c r="AQ91" s="148">
        <v>0.01</v>
      </c>
      <c r="AR91" s="148">
        <v>0.01</v>
      </c>
      <c r="AS91" s="148">
        <v>0.01</v>
      </c>
    </row>
    <row r="92" spans="1:45" ht="16.5" customHeight="1" x14ac:dyDescent="0.3">
      <c r="A92" s="277"/>
      <c r="B92" s="141" t="s">
        <v>168</v>
      </c>
      <c r="C92" s="142">
        <v>429</v>
      </c>
      <c r="D92" s="147">
        <v>0.01</v>
      </c>
      <c r="E92" s="148">
        <v>0.01</v>
      </c>
      <c r="F92" s="148">
        <v>0.01</v>
      </c>
      <c r="G92" s="148">
        <v>0.01</v>
      </c>
      <c r="H92" s="148">
        <v>0.01</v>
      </c>
      <c r="I92" s="141">
        <f t="shared" si="60"/>
        <v>4.29</v>
      </c>
      <c r="J92" s="142">
        <f t="shared" si="61"/>
        <v>4.29</v>
      </c>
      <c r="K92" s="142">
        <f t="shared" si="62"/>
        <v>4.29</v>
      </c>
      <c r="L92" s="142">
        <f t="shared" si="63"/>
        <v>4.29</v>
      </c>
      <c r="M92" s="143">
        <f t="shared" si="64"/>
        <v>4.29</v>
      </c>
      <c r="U92" s="137" t="s">
        <v>191</v>
      </c>
      <c r="AA92" s="277"/>
      <c r="AB92" s="141" t="s">
        <v>168</v>
      </c>
      <c r="AC92" s="142">
        <v>429</v>
      </c>
      <c r="AD92" s="147">
        <v>0.01</v>
      </c>
      <c r="AE92" s="148">
        <v>0.01</v>
      </c>
      <c r="AF92" s="148">
        <v>0.02</v>
      </c>
      <c r="AG92" s="148">
        <v>0.02</v>
      </c>
      <c r="AH92" s="148">
        <v>0.02</v>
      </c>
      <c r="AI92" s="141">
        <f t="shared" si="65"/>
        <v>4.29</v>
      </c>
      <c r="AJ92" s="142">
        <f t="shared" si="66"/>
        <v>4.29</v>
      </c>
      <c r="AK92" s="142">
        <f t="shared" si="67"/>
        <v>8.58</v>
      </c>
      <c r="AL92" s="142">
        <f t="shared" si="68"/>
        <v>8.58</v>
      </c>
      <c r="AM92" s="143">
        <f t="shared" si="69"/>
        <v>8.58</v>
      </c>
      <c r="AO92" s="147">
        <v>0.01</v>
      </c>
      <c r="AP92" s="148">
        <v>0.01</v>
      </c>
      <c r="AQ92" s="148">
        <v>0.01</v>
      </c>
      <c r="AR92" s="148">
        <v>0.01</v>
      </c>
      <c r="AS92" s="148">
        <v>0.01</v>
      </c>
    </row>
    <row r="93" spans="1:45" ht="16.5" customHeight="1" x14ac:dyDescent="0.3">
      <c r="A93" s="277"/>
      <c r="B93" s="141" t="s">
        <v>170</v>
      </c>
      <c r="C93" s="142">
        <v>715</v>
      </c>
      <c r="D93" s="147">
        <v>0</v>
      </c>
      <c r="E93" s="148">
        <v>0.01</v>
      </c>
      <c r="F93" s="148">
        <v>0.01</v>
      </c>
      <c r="G93" s="148">
        <v>0.01</v>
      </c>
      <c r="H93" s="148">
        <v>0.01</v>
      </c>
      <c r="I93" s="141">
        <f t="shared" si="60"/>
        <v>0</v>
      </c>
      <c r="J93" s="142">
        <f t="shared" si="61"/>
        <v>7.15</v>
      </c>
      <c r="K93" s="142">
        <f t="shared" si="62"/>
        <v>7.15</v>
      </c>
      <c r="L93" s="142">
        <f t="shared" si="63"/>
        <v>7.15</v>
      </c>
      <c r="M93" s="143">
        <f t="shared" si="64"/>
        <v>7.15</v>
      </c>
      <c r="U93" s="137" t="s">
        <v>189</v>
      </c>
      <c r="AA93" s="277"/>
      <c r="AB93" s="141" t="s">
        <v>170</v>
      </c>
      <c r="AC93" s="142">
        <v>715</v>
      </c>
      <c r="AD93" s="147">
        <v>0</v>
      </c>
      <c r="AE93" s="148">
        <v>0.01</v>
      </c>
      <c r="AF93" s="148">
        <v>0.01</v>
      </c>
      <c r="AG93" s="148">
        <v>0.02</v>
      </c>
      <c r="AH93" s="148">
        <v>0.02</v>
      </c>
      <c r="AI93" s="141">
        <f t="shared" si="65"/>
        <v>0</v>
      </c>
      <c r="AJ93" s="142">
        <f t="shared" si="66"/>
        <v>7.15</v>
      </c>
      <c r="AK93" s="142">
        <f t="shared" si="67"/>
        <v>7.15</v>
      </c>
      <c r="AL93" s="142">
        <f t="shared" si="68"/>
        <v>14.3</v>
      </c>
      <c r="AM93" s="143">
        <f t="shared" si="69"/>
        <v>14.3</v>
      </c>
      <c r="AO93" s="147">
        <v>0</v>
      </c>
      <c r="AP93" s="148">
        <v>0.01</v>
      </c>
      <c r="AQ93" s="148">
        <v>0.01</v>
      </c>
      <c r="AR93" s="148">
        <v>0.01</v>
      </c>
      <c r="AS93" s="148">
        <v>0.01</v>
      </c>
    </row>
    <row r="94" spans="1:45" ht="17.25" customHeight="1" thickBot="1" x14ac:dyDescent="0.35">
      <c r="A94" s="277"/>
      <c r="B94" s="144" t="s">
        <v>172</v>
      </c>
      <c r="C94" s="145">
        <v>1429</v>
      </c>
      <c r="D94" s="150">
        <v>0</v>
      </c>
      <c r="E94" s="151">
        <v>0</v>
      </c>
      <c r="F94" s="151">
        <v>0.01</v>
      </c>
      <c r="G94" s="151">
        <v>0.01</v>
      </c>
      <c r="H94" s="151">
        <v>0.01</v>
      </c>
      <c r="I94" s="144">
        <f t="shared" si="60"/>
        <v>0</v>
      </c>
      <c r="J94" s="145">
        <f t="shared" si="61"/>
        <v>0</v>
      </c>
      <c r="K94" s="145">
        <f t="shared" si="62"/>
        <v>14.290000000000001</v>
      </c>
      <c r="L94" s="145">
        <f t="shared" si="63"/>
        <v>14.290000000000001</v>
      </c>
      <c r="M94" s="146">
        <f t="shared" si="64"/>
        <v>14.290000000000001</v>
      </c>
      <c r="U94" s="137" t="s">
        <v>185</v>
      </c>
      <c r="AA94" s="277"/>
      <c r="AB94" s="144" t="s">
        <v>172</v>
      </c>
      <c r="AC94" s="145">
        <v>1429</v>
      </c>
      <c r="AD94" s="150">
        <v>0</v>
      </c>
      <c r="AE94" s="151">
        <v>0</v>
      </c>
      <c r="AF94" s="151">
        <v>0.01</v>
      </c>
      <c r="AG94" s="151">
        <v>0.01</v>
      </c>
      <c r="AH94" s="151">
        <v>0.01</v>
      </c>
      <c r="AI94" s="144">
        <f t="shared" si="65"/>
        <v>0</v>
      </c>
      <c r="AJ94" s="145">
        <f t="shared" si="66"/>
        <v>0</v>
      </c>
      <c r="AK94" s="145">
        <f t="shared" si="67"/>
        <v>14.290000000000001</v>
      </c>
      <c r="AL94" s="145">
        <f t="shared" si="68"/>
        <v>14.290000000000001</v>
      </c>
      <c r="AM94" s="146">
        <f t="shared" si="69"/>
        <v>14.290000000000001</v>
      </c>
      <c r="AO94" s="150">
        <v>0</v>
      </c>
      <c r="AP94" s="151">
        <v>0</v>
      </c>
      <c r="AQ94" s="151">
        <v>0.01</v>
      </c>
      <c r="AR94" s="151">
        <v>0.01</v>
      </c>
      <c r="AS94" s="151">
        <v>0.01</v>
      </c>
    </row>
    <row r="95" spans="1:45" ht="16.5" customHeight="1" x14ac:dyDescent="0.3">
      <c r="A95" s="277"/>
      <c r="B95" s="138" t="s">
        <v>116</v>
      </c>
      <c r="C95" s="139">
        <v>15</v>
      </c>
      <c r="D95" s="153">
        <v>0.01</v>
      </c>
      <c r="E95" s="154">
        <v>0.01</v>
      </c>
      <c r="F95" s="154">
        <v>0.01</v>
      </c>
      <c r="G95" s="154">
        <v>0.01</v>
      </c>
      <c r="H95" s="154">
        <v>0.01</v>
      </c>
      <c r="I95" s="138">
        <f t="shared" si="60"/>
        <v>0.15</v>
      </c>
      <c r="J95" s="139">
        <f t="shared" si="61"/>
        <v>0.15</v>
      </c>
      <c r="K95" s="139">
        <f t="shared" si="62"/>
        <v>0.15</v>
      </c>
      <c r="L95" s="139">
        <f t="shared" si="63"/>
        <v>0.15</v>
      </c>
      <c r="M95" s="140">
        <f t="shared" si="64"/>
        <v>0.15</v>
      </c>
      <c r="U95" s="137" t="s">
        <v>193</v>
      </c>
      <c r="AA95" s="277"/>
      <c r="AB95" s="138" t="s">
        <v>116</v>
      </c>
      <c r="AC95" s="139">
        <v>15</v>
      </c>
      <c r="AD95" s="153">
        <v>0.01</v>
      </c>
      <c r="AE95" s="154">
        <v>0.01</v>
      </c>
      <c r="AF95" s="154">
        <v>0.01</v>
      </c>
      <c r="AG95" s="154">
        <v>0.01</v>
      </c>
      <c r="AH95" s="154">
        <v>0.01</v>
      </c>
      <c r="AI95" s="138">
        <f t="shared" si="65"/>
        <v>0.15</v>
      </c>
      <c r="AJ95" s="139">
        <f t="shared" si="66"/>
        <v>0.15</v>
      </c>
      <c r="AK95" s="139">
        <f t="shared" si="67"/>
        <v>0.15</v>
      </c>
      <c r="AL95" s="139">
        <f t="shared" si="68"/>
        <v>0.15</v>
      </c>
      <c r="AM95" s="140">
        <f t="shared" si="69"/>
        <v>0.15</v>
      </c>
      <c r="AO95" s="153">
        <v>0.01</v>
      </c>
      <c r="AP95" s="154">
        <v>0.01</v>
      </c>
      <c r="AQ95" s="154">
        <v>0.01</v>
      </c>
      <c r="AR95" s="154">
        <v>0.01</v>
      </c>
      <c r="AS95" s="154">
        <v>0.01</v>
      </c>
    </row>
    <row r="96" spans="1:45" ht="16.5" customHeight="1" x14ac:dyDescent="0.3">
      <c r="A96" s="277"/>
      <c r="B96" s="141" t="s">
        <v>213</v>
      </c>
      <c r="C96" s="142">
        <v>70</v>
      </c>
      <c r="D96" s="147">
        <v>0.01</v>
      </c>
      <c r="E96" s="148">
        <v>0.01</v>
      </c>
      <c r="F96" s="148">
        <v>0.01</v>
      </c>
      <c r="G96" s="148">
        <v>0.01</v>
      </c>
      <c r="H96" s="148">
        <v>0.01</v>
      </c>
      <c r="I96" s="141">
        <f t="shared" si="60"/>
        <v>0.70000000000000007</v>
      </c>
      <c r="J96" s="142">
        <f t="shared" si="61"/>
        <v>0.70000000000000007</v>
      </c>
      <c r="K96" s="142">
        <f t="shared" si="62"/>
        <v>0.70000000000000007</v>
      </c>
      <c r="L96" s="142">
        <f t="shared" si="63"/>
        <v>0.70000000000000007</v>
      </c>
      <c r="M96" s="143">
        <f t="shared" si="64"/>
        <v>0.70000000000000007</v>
      </c>
      <c r="U96" s="137" t="s">
        <v>317</v>
      </c>
      <c r="AA96" s="277"/>
      <c r="AB96" s="141" t="s">
        <v>213</v>
      </c>
      <c r="AC96" s="142">
        <v>70</v>
      </c>
      <c r="AD96" s="147">
        <v>5.0000000000000001E-3</v>
      </c>
      <c r="AE96" s="148">
        <v>5.0000000000000001E-3</v>
      </c>
      <c r="AF96" s="148">
        <v>0.01</v>
      </c>
      <c r="AG96" s="148">
        <v>0.01</v>
      </c>
      <c r="AH96" s="148">
        <v>0.01</v>
      </c>
      <c r="AI96" s="141">
        <f t="shared" si="65"/>
        <v>0.35000000000000003</v>
      </c>
      <c r="AJ96" s="142">
        <f t="shared" si="66"/>
        <v>0.35000000000000003</v>
      </c>
      <c r="AK96" s="142">
        <f t="shared" si="67"/>
        <v>0.70000000000000007</v>
      </c>
      <c r="AL96" s="142">
        <f t="shared" si="68"/>
        <v>0.70000000000000007</v>
      </c>
      <c r="AM96" s="143">
        <f t="shared" si="69"/>
        <v>0.70000000000000007</v>
      </c>
      <c r="AO96" s="147">
        <v>0.01</v>
      </c>
      <c r="AP96" s="148">
        <v>0.01</v>
      </c>
      <c r="AQ96" s="148">
        <v>0.01</v>
      </c>
      <c r="AR96" s="148">
        <v>0.01</v>
      </c>
      <c r="AS96" s="148">
        <v>0.01</v>
      </c>
    </row>
    <row r="97" spans="1:45" ht="16.5" customHeight="1" x14ac:dyDescent="0.3">
      <c r="A97" s="277"/>
      <c r="B97" s="141" t="s">
        <v>217</v>
      </c>
      <c r="C97" s="142">
        <v>100</v>
      </c>
      <c r="D97" s="147">
        <v>0.01</v>
      </c>
      <c r="E97" s="148">
        <v>0.01</v>
      </c>
      <c r="F97" s="148">
        <v>0.01</v>
      </c>
      <c r="G97" s="148">
        <v>0.01</v>
      </c>
      <c r="H97" s="148">
        <v>0.01</v>
      </c>
      <c r="I97" s="141">
        <f t="shared" si="60"/>
        <v>1</v>
      </c>
      <c r="J97" s="142">
        <f t="shared" si="61"/>
        <v>1</v>
      </c>
      <c r="K97" s="142">
        <f t="shared" si="62"/>
        <v>1</v>
      </c>
      <c r="L97" s="142">
        <f t="shared" si="63"/>
        <v>1</v>
      </c>
      <c r="M97" s="143">
        <f t="shared" si="64"/>
        <v>1</v>
      </c>
      <c r="U97" s="137" t="s">
        <v>318</v>
      </c>
      <c r="AA97" s="277"/>
      <c r="AB97" s="141" t="s">
        <v>217</v>
      </c>
      <c r="AC97" s="142">
        <v>100</v>
      </c>
      <c r="AD97" s="147">
        <v>1E-3</v>
      </c>
      <c r="AE97" s="148">
        <v>5.0000000000000001E-3</v>
      </c>
      <c r="AF97" s="148">
        <v>5.0000000000000001E-3</v>
      </c>
      <c r="AG97" s="148">
        <v>0.01</v>
      </c>
      <c r="AH97" s="148">
        <v>0.01</v>
      </c>
      <c r="AI97" s="141">
        <f t="shared" si="65"/>
        <v>0.1</v>
      </c>
      <c r="AJ97" s="142">
        <f t="shared" si="66"/>
        <v>0.5</v>
      </c>
      <c r="AK97" s="142">
        <f t="shared" si="67"/>
        <v>0.5</v>
      </c>
      <c r="AL97" s="142">
        <f t="shared" si="68"/>
        <v>1</v>
      </c>
      <c r="AM97" s="143">
        <f t="shared" si="69"/>
        <v>1</v>
      </c>
      <c r="AO97" s="147">
        <v>0.01</v>
      </c>
      <c r="AP97" s="148">
        <v>0.01</v>
      </c>
      <c r="AQ97" s="148">
        <v>0.01</v>
      </c>
      <c r="AR97" s="148">
        <v>0.01</v>
      </c>
      <c r="AS97" s="148">
        <v>0.01</v>
      </c>
    </row>
    <row r="98" spans="1:45" ht="16.5" customHeight="1" x14ac:dyDescent="0.3">
      <c r="A98" s="277"/>
      <c r="B98" s="141" t="s">
        <v>215</v>
      </c>
      <c r="C98" s="142">
        <v>450</v>
      </c>
      <c r="D98" s="147">
        <v>0</v>
      </c>
      <c r="E98" s="148">
        <v>0.01</v>
      </c>
      <c r="F98" s="148">
        <v>0.01</v>
      </c>
      <c r="G98" s="148">
        <v>0.01</v>
      </c>
      <c r="H98" s="148">
        <v>0.01</v>
      </c>
      <c r="I98" s="141">
        <f t="shared" si="60"/>
        <v>0</v>
      </c>
      <c r="J98" s="142">
        <f t="shared" si="61"/>
        <v>4.5</v>
      </c>
      <c r="K98" s="142">
        <f t="shared" si="62"/>
        <v>4.5</v>
      </c>
      <c r="L98" s="142">
        <f t="shared" si="63"/>
        <v>4.5</v>
      </c>
      <c r="M98" s="143">
        <f t="shared" si="64"/>
        <v>4.5</v>
      </c>
      <c r="U98" s="137" t="s">
        <v>319</v>
      </c>
      <c r="AA98" s="277"/>
      <c r="AB98" s="141" t="s">
        <v>215</v>
      </c>
      <c r="AC98" s="142">
        <v>450</v>
      </c>
      <c r="AD98" s="147">
        <v>0</v>
      </c>
      <c r="AE98" s="148">
        <v>1E-3</v>
      </c>
      <c r="AF98" s="148">
        <v>2E-3</v>
      </c>
      <c r="AG98" s="148">
        <v>5.0000000000000001E-3</v>
      </c>
      <c r="AH98" s="148">
        <v>5.0000000000000001E-3</v>
      </c>
      <c r="AI98" s="141">
        <f t="shared" si="65"/>
        <v>0</v>
      </c>
      <c r="AJ98" s="142">
        <f t="shared" si="66"/>
        <v>0.45</v>
      </c>
      <c r="AK98" s="142">
        <f t="shared" si="67"/>
        <v>0.9</v>
      </c>
      <c r="AL98" s="142">
        <f t="shared" si="68"/>
        <v>2.25</v>
      </c>
      <c r="AM98" s="143">
        <f t="shared" si="69"/>
        <v>2.25</v>
      </c>
      <c r="AO98" s="147">
        <v>0</v>
      </c>
      <c r="AP98" s="148">
        <v>0.01</v>
      </c>
      <c r="AQ98" s="148">
        <v>0.01</v>
      </c>
      <c r="AR98" s="148">
        <v>0.01</v>
      </c>
      <c r="AS98" s="148">
        <v>0.01</v>
      </c>
    </row>
    <row r="99" spans="1:45" ht="16.5" customHeight="1" x14ac:dyDescent="0.3">
      <c r="A99" s="277"/>
      <c r="B99" s="141" t="s">
        <v>220</v>
      </c>
      <c r="C99" s="142">
        <v>700</v>
      </c>
      <c r="D99" s="147">
        <v>0</v>
      </c>
      <c r="E99" s="148">
        <v>0</v>
      </c>
      <c r="F99" s="148">
        <v>0.01</v>
      </c>
      <c r="G99" s="148">
        <v>0.01</v>
      </c>
      <c r="H99" s="148">
        <v>0.01</v>
      </c>
      <c r="I99" s="141">
        <f t="shared" si="60"/>
        <v>0</v>
      </c>
      <c r="J99" s="142">
        <f t="shared" si="61"/>
        <v>0</v>
      </c>
      <c r="K99" s="142">
        <f t="shared" si="62"/>
        <v>7</v>
      </c>
      <c r="L99" s="142">
        <f t="shared" si="63"/>
        <v>7</v>
      </c>
      <c r="M99" s="143">
        <f t="shared" si="64"/>
        <v>7</v>
      </c>
      <c r="U99" s="137" t="s">
        <v>320</v>
      </c>
      <c r="AA99" s="277"/>
      <c r="AB99" s="141" t="s">
        <v>220</v>
      </c>
      <c r="AC99" s="142">
        <v>700</v>
      </c>
      <c r="AD99" s="147">
        <v>0</v>
      </c>
      <c r="AE99" s="148">
        <v>0</v>
      </c>
      <c r="AF99" s="148">
        <v>1E-3</v>
      </c>
      <c r="AG99" s="148">
        <v>2E-3</v>
      </c>
      <c r="AH99" s="148">
        <v>2E-3</v>
      </c>
      <c r="AI99" s="141">
        <f t="shared" si="65"/>
        <v>0</v>
      </c>
      <c r="AJ99" s="142">
        <f t="shared" si="66"/>
        <v>0</v>
      </c>
      <c r="AK99" s="142">
        <f t="shared" si="67"/>
        <v>0.70000000000000007</v>
      </c>
      <c r="AL99" s="142">
        <f t="shared" si="68"/>
        <v>1.4000000000000001</v>
      </c>
      <c r="AM99" s="143">
        <f t="shared" si="69"/>
        <v>1.4000000000000001</v>
      </c>
      <c r="AO99" s="147">
        <v>0</v>
      </c>
      <c r="AP99" s="148">
        <v>0</v>
      </c>
      <c r="AQ99" s="148">
        <v>0.01</v>
      </c>
      <c r="AR99" s="148">
        <v>0.01</v>
      </c>
      <c r="AS99" s="148">
        <v>0.01</v>
      </c>
    </row>
    <row r="100" spans="1:45" ht="17.25" customHeight="1" thickBot="1" x14ac:dyDescent="0.35">
      <c r="A100" s="278"/>
      <c r="B100" s="144" t="s">
        <v>222</v>
      </c>
      <c r="C100" s="145">
        <v>1500</v>
      </c>
      <c r="D100" s="150">
        <v>0</v>
      </c>
      <c r="E100" s="151">
        <v>0</v>
      </c>
      <c r="F100" s="151">
        <v>0</v>
      </c>
      <c r="G100" s="151">
        <v>0.01</v>
      </c>
      <c r="H100" s="151">
        <v>0.01</v>
      </c>
      <c r="I100" s="144">
        <f t="shared" si="60"/>
        <v>0</v>
      </c>
      <c r="J100" s="145">
        <f t="shared" si="61"/>
        <v>0</v>
      </c>
      <c r="K100" s="145">
        <f t="shared" si="62"/>
        <v>0</v>
      </c>
      <c r="L100" s="145">
        <f t="shared" si="63"/>
        <v>15</v>
      </c>
      <c r="M100" s="146">
        <f t="shared" si="64"/>
        <v>15</v>
      </c>
      <c r="U100" s="137" t="s">
        <v>73</v>
      </c>
      <c r="AA100" s="278"/>
      <c r="AB100" s="144" t="s">
        <v>222</v>
      </c>
      <c r="AC100" s="145">
        <v>1500</v>
      </c>
      <c r="AD100" s="150">
        <v>0</v>
      </c>
      <c r="AE100" s="151">
        <v>0</v>
      </c>
      <c r="AF100" s="151">
        <v>0</v>
      </c>
      <c r="AG100" s="151">
        <v>1E-3</v>
      </c>
      <c r="AH100" s="151">
        <v>1E-3</v>
      </c>
      <c r="AI100" s="144">
        <f t="shared" si="65"/>
        <v>0</v>
      </c>
      <c r="AJ100" s="145">
        <f t="shared" si="66"/>
        <v>0</v>
      </c>
      <c r="AK100" s="145">
        <f t="shared" si="67"/>
        <v>0</v>
      </c>
      <c r="AL100" s="145">
        <f t="shared" si="68"/>
        <v>1.5</v>
      </c>
      <c r="AM100" s="146">
        <f t="shared" si="69"/>
        <v>1.5</v>
      </c>
      <c r="AO100" s="150">
        <v>0</v>
      </c>
      <c r="AP100" s="151">
        <v>0</v>
      </c>
      <c r="AQ100" s="151">
        <v>0</v>
      </c>
      <c r="AR100" s="151">
        <v>0.01</v>
      </c>
      <c r="AS100" s="151">
        <v>0.01</v>
      </c>
    </row>
    <row r="101" spans="1:45" ht="12" thickBot="1" x14ac:dyDescent="0.35">
      <c r="D101" s="160">
        <f>SUM(D71:D100)</f>
        <v>1</v>
      </c>
      <c r="E101" s="161">
        <f t="shared" ref="E101" si="70">SUM(E71:E100)</f>
        <v>1</v>
      </c>
      <c r="F101" s="161">
        <f t="shared" ref="F101" si="71">SUM(F71:F100)</f>
        <v>1.0000000000000002</v>
      </c>
      <c r="G101" s="161">
        <f t="shared" ref="G101" si="72">SUM(G71:G100)</f>
        <v>1.0000000000000002</v>
      </c>
      <c r="H101" s="162">
        <f t="shared" ref="H101" si="73">SUM(H71:H100)</f>
        <v>1.0000000000000002</v>
      </c>
      <c r="I101" s="163">
        <f t="shared" ref="I101" si="74">SUM(I71:I100)</f>
        <v>8.5399999999999991</v>
      </c>
      <c r="J101" s="164">
        <f t="shared" ref="J101" si="75">SUM(J71:J100)</f>
        <v>21.99</v>
      </c>
      <c r="K101" s="164">
        <f t="shared" ref="K101" si="76">SUM(K71:K100)</f>
        <v>44.85</v>
      </c>
      <c r="L101" s="164">
        <f t="shared" ref="L101" si="77">SUM(L71:L100)</f>
        <v>61.88</v>
      </c>
      <c r="M101" s="165">
        <f t="shared" ref="M101" si="78">SUM(M71:M100)</f>
        <v>61.88</v>
      </c>
      <c r="U101" s="137" t="s">
        <v>236</v>
      </c>
      <c r="AD101" s="160">
        <f>SUM(AD71:AD100)</f>
        <v>1</v>
      </c>
      <c r="AE101" s="161">
        <f t="shared" ref="AE101:AM101" si="79">SUM(AE71:AE100)</f>
        <v>1</v>
      </c>
      <c r="AF101" s="161">
        <f t="shared" si="79"/>
        <v>1.0000000000000002</v>
      </c>
      <c r="AG101" s="161">
        <f t="shared" si="79"/>
        <v>1.0000000000000002</v>
      </c>
      <c r="AH101" s="162">
        <f t="shared" si="79"/>
        <v>1.0000000000000002</v>
      </c>
      <c r="AI101" s="163">
        <f t="shared" si="79"/>
        <v>8.2629999999999999</v>
      </c>
      <c r="AJ101" s="164">
        <f t="shared" si="79"/>
        <v>17.441000000000003</v>
      </c>
      <c r="AK101" s="164">
        <f t="shared" si="79"/>
        <v>40.296000000000006</v>
      </c>
      <c r="AL101" s="164">
        <f t="shared" si="79"/>
        <v>53.267000000000003</v>
      </c>
      <c r="AM101" s="165">
        <f t="shared" si="79"/>
        <v>53.267000000000003</v>
      </c>
    </row>
    <row r="102" spans="1:45" x14ac:dyDescent="0.3">
      <c r="U102" s="137" t="s">
        <v>237</v>
      </c>
      <c r="AI102" s="137">
        <f>I101</f>
        <v>8.5399999999999991</v>
      </c>
      <c r="AJ102" s="137">
        <f>J101</f>
        <v>21.99</v>
      </c>
      <c r="AK102" s="137">
        <f>K101</f>
        <v>44.85</v>
      </c>
      <c r="AL102" s="137">
        <f>L101</f>
        <v>61.88</v>
      </c>
      <c r="AM102" s="137">
        <f>M101</f>
        <v>61.88</v>
      </c>
    </row>
    <row r="103" spans="1:45" ht="12" thickBot="1" x14ac:dyDescent="0.35">
      <c r="U103" s="137" t="s">
        <v>231</v>
      </c>
      <c r="AI103" s="261">
        <f>AI101/AI102</f>
        <v>0.96756440281030454</v>
      </c>
      <c r="AJ103" s="261">
        <f>AJ101/AJ102</f>
        <v>0.7931332423829015</v>
      </c>
      <c r="AK103" s="261">
        <f>AK101/AK102</f>
        <v>0.89846153846153853</v>
      </c>
      <c r="AL103" s="261">
        <f>AL101/AL102</f>
        <v>0.86081124757595351</v>
      </c>
      <c r="AM103" s="261">
        <f>AM101/AM102</f>
        <v>0.86081124757595351</v>
      </c>
    </row>
    <row r="104" spans="1:45" x14ac:dyDescent="0.3">
      <c r="U104" s="137" t="s">
        <v>229</v>
      </c>
      <c r="AD104" s="153">
        <v>5.0000000000000001E-3</v>
      </c>
      <c r="AE104" s="154">
        <v>0.01</v>
      </c>
      <c r="AF104" s="154">
        <v>0.01</v>
      </c>
      <c r="AG104" s="154">
        <v>0.01</v>
      </c>
      <c r="AH104" s="154">
        <v>0.01</v>
      </c>
    </row>
    <row r="105" spans="1:45" x14ac:dyDescent="0.3">
      <c r="U105" s="137" t="s">
        <v>321</v>
      </c>
      <c r="AD105" s="147">
        <v>1E-3</v>
      </c>
      <c r="AE105" s="148">
        <v>5.0000000000000001E-3</v>
      </c>
      <c r="AF105" s="148">
        <v>0.01</v>
      </c>
      <c r="AG105" s="148">
        <v>0.01</v>
      </c>
      <c r="AH105" s="148">
        <v>0.01</v>
      </c>
    </row>
    <row r="106" spans="1:45" x14ac:dyDescent="0.3">
      <c r="U106" s="137" t="s">
        <v>155</v>
      </c>
      <c r="AD106" s="147">
        <v>0</v>
      </c>
      <c r="AE106" s="148">
        <v>1E-3</v>
      </c>
      <c r="AF106" s="148">
        <v>5.0000000000000001E-3</v>
      </c>
      <c r="AG106" s="148">
        <v>5.0000000000000001E-3</v>
      </c>
      <c r="AH106" s="148">
        <v>5.0000000000000001E-3</v>
      </c>
    </row>
    <row r="107" spans="1:45" x14ac:dyDescent="0.3">
      <c r="U107" s="137" t="s">
        <v>322</v>
      </c>
      <c r="AD107" s="147">
        <v>0</v>
      </c>
      <c r="AE107" s="148">
        <v>0</v>
      </c>
      <c r="AF107" s="148">
        <v>1E-3</v>
      </c>
      <c r="AG107" s="148">
        <v>2E-3</v>
      </c>
      <c r="AH107" s="148">
        <v>2E-3</v>
      </c>
    </row>
    <row r="108" spans="1:45" x14ac:dyDescent="0.3">
      <c r="U108" s="137" t="s">
        <v>157</v>
      </c>
      <c r="AD108" s="147">
        <v>0</v>
      </c>
      <c r="AE108" s="148">
        <v>0</v>
      </c>
      <c r="AF108" s="148">
        <v>0</v>
      </c>
      <c r="AG108" s="148">
        <v>1E-3</v>
      </c>
      <c r="AH108" s="148">
        <v>1E-3</v>
      </c>
    </row>
    <row r="109" spans="1:45" ht="12" thickBot="1" x14ac:dyDescent="0.35">
      <c r="U109" s="137" t="s">
        <v>323</v>
      </c>
      <c r="AD109" s="150">
        <v>0</v>
      </c>
      <c r="AE109" s="151">
        <v>0</v>
      </c>
      <c r="AF109" s="151">
        <v>0</v>
      </c>
      <c r="AG109" s="151">
        <v>0</v>
      </c>
      <c r="AH109" s="151">
        <v>0</v>
      </c>
    </row>
    <row r="110" spans="1:45" x14ac:dyDescent="0.3">
      <c r="U110" s="137" t="s">
        <v>183</v>
      </c>
    </row>
    <row r="111" spans="1:45" x14ac:dyDescent="0.3">
      <c r="U111" s="137" t="s">
        <v>324</v>
      </c>
    </row>
    <row r="112" spans="1:45" x14ac:dyDescent="0.3">
      <c r="U112" s="137" t="s">
        <v>159</v>
      </c>
    </row>
    <row r="113" spans="21:21" x14ac:dyDescent="0.3">
      <c r="U113" s="137" t="s">
        <v>325</v>
      </c>
    </row>
    <row r="114" spans="21:21" x14ac:dyDescent="0.3">
      <c r="U114" s="137" t="s">
        <v>15</v>
      </c>
    </row>
    <row r="115" spans="21:21" x14ac:dyDescent="0.3">
      <c r="U115" s="137" t="s">
        <v>326</v>
      </c>
    </row>
    <row r="116" spans="21:21" x14ac:dyDescent="0.3">
      <c r="U116" s="137" t="s">
        <v>327</v>
      </c>
    </row>
    <row r="117" spans="21:21" x14ac:dyDescent="0.3">
      <c r="U117" s="137" t="s">
        <v>71</v>
      </c>
    </row>
    <row r="118" spans="21:21" x14ac:dyDescent="0.3">
      <c r="U118" s="137" t="s">
        <v>17</v>
      </c>
    </row>
    <row r="119" spans="21:21" x14ac:dyDescent="0.3">
      <c r="U119" s="137" t="s">
        <v>328</v>
      </c>
    </row>
    <row r="120" spans="21:21" x14ac:dyDescent="0.3">
      <c r="U120" s="137" t="s">
        <v>225</v>
      </c>
    </row>
    <row r="121" spans="21:21" x14ac:dyDescent="0.3">
      <c r="U121" s="137" t="s">
        <v>329</v>
      </c>
    </row>
    <row r="122" spans="21:21" x14ac:dyDescent="0.3">
      <c r="U122" s="137" t="s">
        <v>330</v>
      </c>
    </row>
    <row r="123" spans="21:21" x14ac:dyDescent="0.3">
      <c r="U123" s="137" t="s">
        <v>331</v>
      </c>
    </row>
    <row r="124" spans="21:21" x14ac:dyDescent="0.3">
      <c r="U124" s="137" t="s">
        <v>226</v>
      </c>
    </row>
    <row r="125" spans="21:21" x14ac:dyDescent="0.3">
      <c r="U125" s="137" t="s">
        <v>227</v>
      </c>
    </row>
    <row r="126" spans="21:21" x14ac:dyDescent="0.3">
      <c r="U126" s="137" t="s">
        <v>332</v>
      </c>
    </row>
    <row r="127" spans="21:21" x14ac:dyDescent="0.3">
      <c r="U127" s="137" t="s">
        <v>333</v>
      </c>
    </row>
    <row r="128" spans="21:21" x14ac:dyDescent="0.3">
      <c r="U128" s="137" t="s">
        <v>334</v>
      </c>
    </row>
    <row r="129" spans="21:21" x14ac:dyDescent="0.3">
      <c r="U129" s="137" t="s">
        <v>224</v>
      </c>
    </row>
    <row r="130" spans="21:21" x14ac:dyDescent="0.3">
      <c r="U130" s="137" t="s">
        <v>335</v>
      </c>
    </row>
    <row r="131" spans="21:21" x14ac:dyDescent="0.3">
      <c r="U131" s="137" t="s">
        <v>336</v>
      </c>
    </row>
    <row r="132" spans="21:21" x14ac:dyDescent="0.3">
      <c r="U132" s="137" t="s">
        <v>337</v>
      </c>
    </row>
    <row r="133" spans="21:21" x14ac:dyDescent="0.3">
      <c r="U133" s="137" t="s">
        <v>338</v>
      </c>
    </row>
    <row r="134" spans="21:21" x14ac:dyDescent="0.3">
      <c r="U134" s="137" t="s">
        <v>199</v>
      </c>
    </row>
    <row r="135" spans="21:21" x14ac:dyDescent="0.3">
      <c r="U135" s="137" t="s">
        <v>195</v>
      </c>
    </row>
    <row r="136" spans="21:21" x14ac:dyDescent="0.3">
      <c r="U136" s="137" t="s">
        <v>339</v>
      </c>
    </row>
    <row r="137" spans="21:21" x14ac:dyDescent="0.3">
      <c r="U137" s="137" t="s">
        <v>340</v>
      </c>
    </row>
    <row r="138" spans="21:21" x14ac:dyDescent="0.3">
      <c r="U138" s="137" t="s">
        <v>197</v>
      </c>
    </row>
    <row r="139" spans="21:21" x14ac:dyDescent="0.3">
      <c r="U139" s="137" t="s">
        <v>341</v>
      </c>
    </row>
    <row r="140" spans="21:21" x14ac:dyDescent="0.3">
      <c r="U140" s="137" t="s">
        <v>342</v>
      </c>
    </row>
    <row r="141" spans="21:21" x14ac:dyDescent="0.3">
      <c r="U141" s="137" t="s">
        <v>343</v>
      </c>
    </row>
    <row r="142" spans="21:21" x14ac:dyDescent="0.3">
      <c r="U142" s="137" t="s">
        <v>344</v>
      </c>
    </row>
  </sheetData>
  <mergeCells count="6">
    <mergeCell ref="A70:A100"/>
    <mergeCell ref="A36:A66"/>
    <mergeCell ref="A1:A31"/>
    <mergeCell ref="AA1:AA31"/>
    <mergeCell ref="AA36:AA66"/>
    <mergeCell ref="AA70:AA100"/>
  </mergeCells>
  <phoneticPr fontId="1" type="noConversion"/>
  <conditionalFormatting sqref="D2:H31">
    <cfRule type="cellIs" dxfId="713" priority="44" operator="equal">
      <formula>0</formula>
    </cfRule>
  </conditionalFormatting>
  <conditionalFormatting sqref="I13:M31">
    <cfRule type="cellIs" dxfId="712" priority="43" operator="equal">
      <formula>0</formula>
    </cfRule>
  </conditionalFormatting>
  <conditionalFormatting sqref="I75:M75">
    <cfRule type="cellIs" dxfId="711" priority="32" operator="equal">
      <formula>0</formula>
    </cfRule>
  </conditionalFormatting>
  <conditionalFormatting sqref="I41:M41">
    <cfRule type="cellIs" dxfId="710" priority="29" operator="equal">
      <formula>0</formula>
    </cfRule>
  </conditionalFormatting>
  <conditionalFormatting sqref="I6:M6">
    <cfRule type="cellIs" dxfId="709" priority="40" operator="equal">
      <formula>0</formula>
    </cfRule>
  </conditionalFormatting>
  <conditionalFormatting sqref="I7:M7">
    <cfRule type="cellIs" dxfId="708" priority="39" operator="equal">
      <formula>0</formula>
    </cfRule>
  </conditionalFormatting>
  <conditionalFormatting sqref="D37:H66">
    <cfRule type="cellIs" dxfId="707" priority="38" operator="equal">
      <formula>0</formula>
    </cfRule>
  </conditionalFormatting>
  <conditionalFormatting sqref="D71:H100">
    <cfRule type="cellIs" dxfId="706" priority="34" operator="equal">
      <formula>0</formula>
    </cfRule>
  </conditionalFormatting>
  <conditionalFormatting sqref="I82:M100">
    <cfRule type="cellIs" dxfId="705" priority="33" operator="equal">
      <formula>0</formula>
    </cfRule>
  </conditionalFormatting>
  <conditionalFormatting sqref="I76:M76">
    <cfRule type="cellIs" dxfId="704" priority="31" operator="equal">
      <formula>0</formula>
    </cfRule>
  </conditionalFormatting>
  <conditionalFormatting sqref="I42:M42">
    <cfRule type="cellIs" dxfId="703" priority="28" operator="equal">
      <formula>0</formula>
    </cfRule>
  </conditionalFormatting>
  <conditionalFormatting sqref="I48:M66">
    <cfRule type="cellIs" dxfId="702" priority="30" operator="equal">
      <formula>0</formula>
    </cfRule>
  </conditionalFormatting>
  <conditionalFormatting sqref="AD2:AH31">
    <cfRule type="cellIs" dxfId="701" priority="27" operator="equal">
      <formula>0</formula>
    </cfRule>
  </conditionalFormatting>
  <conditionalFormatting sqref="AI13:AM31">
    <cfRule type="cellIs" dxfId="700" priority="26" operator="equal">
      <formula>0</formula>
    </cfRule>
  </conditionalFormatting>
  <conditionalFormatting sqref="AI75:AM75">
    <cfRule type="cellIs" dxfId="699" priority="20" operator="equal">
      <formula>0</formula>
    </cfRule>
  </conditionalFormatting>
  <conditionalFormatting sqref="AI41:AM41">
    <cfRule type="cellIs" dxfId="698" priority="17" operator="equal">
      <formula>0</formula>
    </cfRule>
  </conditionalFormatting>
  <conditionalFormatting sqref="AI6:AM6">
    <cfRule type="cellIs" dxfId="697" priority="25" operator="equal">
      <formula>0</formula>
    </cfRule>
  </conditionalFormatting>
  <conditionalFormatting sqref="AI7:AM7">
    <cfRule type="cellIs" dxfId="696" priority="24" operator="equal">
      <formula>0</formula>
    </cfRule>
  </conditionalFormatting>
  <conditionalFormatting sqref="AD37:AH54 AD62:AH66 AD57:AH60">
    <cfRule type="cellIs" dxfId="695" priority="23" operator="equal">
      <formula>0</formula>
    </cfRule>
  </conditionalFormatting>
  <conditionalFormatting sqref="AD92:AH94 AD98:AH100 AD97 AF97:AH97 AD71:AH81">
    <cfRule type="cellIs" dxfId="694" priority="22" operator="equal">
      <formula>0</formula>
    </cfRule>
  </conditionalFormatting>
  <conditionalFormatting sqref="AI82:AM100">
    <cfRule type="cellIs" dxfId="693" priority="21" operator="equal">
      <formula>0</formula>
    </cfRule>
  </conditionalFormatting>
  <conditionalFormatting sqref="AI76:AM76">
    <cfRule type="cellIs" dxfId="692" priority="19" operator="equal">
      <formula>0</formula>
    </cfRule>
  </conditionalFormatting>
  <conditionalFormatting sqref="AI42:AM42">
    <cfRule type="cellIs" dxfId="691" priority="16" operator="equal">
      <formula>0</formula>
    </cfRule>
  </conditionalFormatting>
  <conditionalFormatting sqref="AI48:AM66">
    <cfRule type="cellIs" dxfId="690" priority="18" operator="equal">
      <formula>0</formula>
    </cfRule>
  </conditionalFormatting>
  <conditionalFormatting sqref="AD61:AH61">
    <cfRule type="cellIs" dxfId="689" priority="15" operator="equal">
      <formula>0</formula>
    </cfRule>
  </conditionalFormatting>
  <conditionalFormatting sqref="AD55:AH56">
    <cfRule type="cellIs" dxfId="688" priority="14" operator="equal">
      <formula>0</formula>
    </cfRule>
  </conditionalFormatting>
  <conditionalFormatting sqref="AD91:AH91">
    <cfRule type="cellIs" dxfId="687" priority="13" operator="equal">
      <formula>0</formula>
    </cfRule>
  </conditionalFormatting>
  <conditionalFormatting sqref="AD89:AH90">
    <cfRule type="cellIs" dxfId="686" priority="12" operator="equal">
      <formula>0</formula>
    </cfRule>
  </conditionalFormatting>
  <conditionalFormatting sqref="AD105:AH109">
    <cfRule type="cellIs" dxfId="685" priority="11" operator="equal">
      <formula>0</formula>
    </cfRule>
  </conditionalFormatting>
  <conditionalFormatting sqref="AD104:AH104">
    <cfRule type="cellIs" dxfId="684" priority="10" operator="equal">
      <formula>0</formula>
    </cfRule>
  </conditionalFormatting>
  <conditionalFormatting sqref="AD96:AH96 AE97">
    <cfRule type="cellIs" dxfId="683" priority="9" operator="equal">
      <formula>0</formula>
    </cfRule>
  </conditionalFormatting>
  <conditionalFormatting sqref="AD95:AH95">
    <cfRule type="cellIs" dxfId="682" priority="8" operator="equal">
      <formula>0</formula>
    </cfRule>
  </conditionalFormatting>
  <conditionalFormatting sqref="AG82:AH84">
    <cfRule type="cellIs" dxfId="681" priority="7" operator="equal">
      <formula>0</formula>
    </cfRule>
  </conditionalFormatting>
  <conditionalFormatting sqref="AG85:AH88">
    <cfRule type="cellIs" dxfId="680" priority="6" operator="equal">
      <formula>0</formula>
    </cfRule>
  </conditionalFormatting>
  <conditionalFormatting sqref="AD82:AF88">
    <cfRule type="cellIs" dxfId="679" priority="4" operator="equal">
      <formula>0</formula>
    </cfRule>
  </conditionalFormatting>
  <conditionalFormatting sqref="AO2:AS31">
    <cfRule type="cellIs" dxfId="678" priority="3" operator="equal">
      <formula>0</formula>
    </cfRule>
  </conditionalFormatting>
  <conditionalFormatting sqref="AO37:AS66">
    <cfRule type="cellIs" dxfId="677" priority="2" operator="equal">
      <formula>0</formula>
    </cfRule>
  </conditionalFormatting>
  <conditionalFormatting sqref="AO71:AS100">
    <cfRule type="cellIs" dxfId="676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6"/>
  <sheetViews>
    <sheetView topLeftCell="K1" zoomScaleNormal="100" workbookViewId="0">
      <selection activeCell="Z31" sqref="Z31"/>
    </sheetView>
  </sheetViews>
  <sheetFormatPr defaultRowHeight="12" x14ac:dyDescent="0.3"/>
  <cols>
    <col min="1" max="1" width="1.625" style="223" customWidth="1"/>
    <col min="2" max="2" width="9.5" style="1" bestFit="1" customWidth="1"/>
    <col min="3" max="3" width="7.5" style="9" bestFit="1" customWidth="1"/>
    <col min="4" max="5" width="8.375" style="9" bestFit="1" customWidth="1"/>
    <col min="6" max="6" width="1.625" style="221" customWidth="1"/>
    <col min="7" max="9" width="7.5" style="9" bestFit="1" customWidth="1"/>
    <col min="10" max="10" width="1.625" style="221" customWidth="1"/>
    <col min="11" max="13" width="7.5" style="9" bestFit="1" customWidth="1"/>
    <col min="14" max="14" width="1.625" style="221" customWidth="1"/>
    <col min="15" max="15" width="10.375" style="1" bestFit="1" customWidth="1"/>
    <col min="16" max="18" width="7.5" style="9" bestFit="1" customWidth="1"/>
    <col min="19" max="19" width="1.625" style="221" customWidth="1"/>
    <col min="20" max="20" width="7.5" style="1" bestFit="1" customWidth="1"/>
    <col min="21" max="22" width="7.5" style="9" bestFit="1" customWidth="1"/>
    <col min="23" max="23" width="1.625" style="221" customWidth="1"/>
    <col min="24" max="26" width="7.5" style="9" bestFit="1" customWidth="1"/>
    <col min="27" max="27" width="1.625" style="221" customWidth="1"/>
    <col min="28" max="28" width="10.375" style="1" bestFit="1" customWidth="1"/>
    <col min="29" max="31" width="7.5" style="9" bestFit="1" customWidth="1"/>
    <col min="32" max="32" width="1.625" style="221" customWidth="1"/>
    <col min="33" max="35" width="7.5" style="9" bestFit="1" customWidth="1"/>
    <col min="36" max="36" width="1.625" style="221" customWidth="1"/>
    <col min="37" max="37" width="7.5" style="9" bestFit="1" customWidth="1"/>
    <col min="38" max="39" width="7.5" style="1" bestFit="1" customWidth="1"/>
    <col min="40" max="16384" width="9" style="1"/>
  </cols>
  <sheetData>
    <row r="1" spans="2:39" ht="12.75" thickBot="1" x14ac:dyDescent="0.35">
      <c r="B1" s="16" t="s">
        <v>3</v>
      </c>
      <c r="C1" s="13" t="s">
        <v>104</v>
      </c>
      <c r="D1" s="111" t="s">
        <v>104</v>
      </c>
      <c r="E1" s="121" t="s">
        <v>104</v>
      </c>
      <c r="F1" s="215"/>
      <c r="G1" s="13" t="s">
        <v>104</v>
      </c>
      <c r="H1" s="111" t="s">
        <v>104</v>
      </c>
      <c r="I1" s="121" t="s">
        <v>104</v>
      </c>
      <c r="J1" s="220"/>
      <c r="K1" s="231" t="s">
        <v>104</v>
      </c>
      <c r="L1" s="233" t="s">
        <v>104</v>
      </c>
      <c r="M1" s="235" t="s">
        <v>104</v>
      </c>
      <c r="N1" s="228"/>
      <c r="O1" s="16" t="s">
        <v>3</v>
      </c>
      <c r="P1" s="13" t="s">
        <v>104</v>
      </c>
      <c r="Q1" s="111" t="s">
        <v>104</v>
      </c>
      <c r="R1" s="121" t="s">
        <v>104</v>
      </c>
      <c r="S1" s="220"/>
      <c r="T1" s="13" t="s">
        <v>104</v>
      </c>
      <c r="U1" s="111" t="s">
        <v>104</v>
      </c>
      <c r="V1" s="121" t="s">
        <v>104</v>
      </c>
      <c r="W1" s="215"/>
      <c r="X1" s="13" t="s">
        <v>104</v>
      </c>
      <c r="Y1" s="111" t="s">
        <v>104</v>
      </c>
      <c r="Z1" s="121" t="s">
        <v>104</v>
      </c>
      <c r="AA1" s="229"/>
      <c r="AB1" s="16" t="s">
        <v>3</v>
      </c>
      <c r="AC1" s="13" t="s">
        <v>104</v>
      </c>
      <c r="AD1" s="111" t="s">
        <v>104</v>
      </c>
      <c r="AE1" s="121" t="s">
        <v>104</v>
      </c>
      <c r="AF1" s="220"/>
      <c r="AG1" s="13" t="s">
        <v>104</v>
      </c>
      <c r="AH1" s="111" t="s">
        <v>104</v>
      </c>
      <c r="AI1" s="121" t="s">
        <v>104</v>
      </c>
      <c r="AJ1" s="215"/>
      <c r="AK1" s="13" t="s">
        <v>104</v>
      </c>
      <c r="AL1" s="111" t="s">
        <v>104</v>
      </c>
      <c r="AM1" s="121" t="s">
        <v>104</v>
      </c>
    </row>
    <row r="2" spans="2:39" x14ac:dyDescent="0.3">
      <c r="B2" s="17"/>
      <c r="C2" s="19">
        <v>0.06</v>
      </c>
      <c r="D2" s="19">
        <v>0.06</v>
      </c>
      <c r="E2" s="19">
        <v>0.06</v>
      </c>
      <c r="F2" s="216"/>
      <c r="G2" s="19">
        <v>0.08</v>
      </c>
      <c r="H2" s="19">
        <v>0.08</v>
      </c>
      <c r="I2" s="19">
        <v>0.08</v>
      </c>
      <c r="J2" s="218"/>
      <c r="K2" s="22">
        <v>0.1</v>
      </c>
      <c r="L2" s="22">
        <v>0.1</v>
      </c>
      <c r="M2" s="22">
        <v>0.1</v>
      </c>
      <c r="N2" s="226"/>
      <c r="O2" s="17"/>
      <c r="P2" s="19">
        <v>0.08</v>
      </c>
      <c r="Q2" s="19">
        <v>0.08</v>
      </c>
      <c r="R2" s="19">
        <v>0.08</v>
      </c>
      <c r="S2" s="218"/>
      <c r="T2" s="19">
        <v>0.1</v>
      </c>
      <c r="U2" s="19">
        <v>0.1</v>
      </c>
      <c r="V2" s="19">
        <v>0.1</v>
      </c>
      <c r="W2" s="216"/>
      <c r="X2" s="85">
        <v>0.12</v>
      </c>
      <c r="Y2" s="85">
        <v>0.12</v>
      </c>
      <c r="Z2" s="85">
        <v>0.12</v>
      </c>
      <c r="AA2" s="226"/>
      <c r="AB2" s="17"/>
      <c r="AC2" s="19">
        <v>0.1</v>
      </c>
      <c r="AD2" s="19">
        <v>0.1</v>
      </c>
      <c r="AE2" s="19">
        <v>0.1</v>
      </c>
      <c r="AF2" s="218"/>
      <c r="AG2" s="19">
        <v>0.12</v>
      </c>
      <c r="AH2" s="19">
        <v>0.12</v>
      </c>
      <c r="AI2" s="19">
        <v>0.12</v>
      </c>
      <c r="AJ2" s="216"/>
      <c r="AK2" s="85">
        <v>0.14000000000000001</v>
      </c>
      <c r="AL2" s="85">
        <v>0.14000000000000001</v>
      </c>
      <c r="AM2" s="85">
        <v>0.2</v>
      </c>
    </row>
    <row r="3" spans="2:39" x14ac:dyDescent="0.3">
      <c r="B3" s="15"/>
      <c r="C3" s="22">
        <v>0.06</v>
      </c>
      <c r="D3" s="22">
        <v>0.06</v>
      </c>
      <c r="E3" s="22">
        <v>0.06</v>
      </c>
      <c r="F3" s="216"/>
      <c r="G3" s="22">
        <v>0.08</v>
      </c>
      <c r="H3" s="22">
        <v>0.08</v>
      </c>
      <c r="I3" s="22">
        <v>0.08</v>
      </c>
      <c r="J3" s="218"/>
      <c r="K3" s="22">
        <v>0.1</v>
      </c>
      <c r="L3" s="22">
        <v>0.1</v>
      </c>
      <c r="M3" s="22">
        <v>0.1</v>
      </c>
      <c r="N3" s="226"/>
      <c r="O3" s="15"/>
      <c r="P3" s="22">
        <v>0.08</v>
      </c>
      <c r="Q3" s="22">
        <v>0.08</v>
      </c>
      <c r="R3" s="22">
        <v>0.08</v>
      </c>
      <c r="S3" s="218"/>
      <c r="T3" s="22">
        <v>0.1</v>
      </c>
      <c r="U3" s="22">
        <v>0.1</v>
      </c>
      <c r="V3" s="22">
        <v>0.1</v>
      </c>
      <c r="W3" s="216"/>
      <c r="X3" s="22">
        <v>0.12</v>
      </c>
      <c r="Y3" s="22">
        <v>0.12</v>
      </c>
      <c r="Z3" s="22">
        <v>0.12</v>
      </c>
      <c r="AA3" s="226"/>
      <c r="AB3" s="15"/>
      <c r="AC3" s="22">
        <v>0.1</v>
      </c>
      <c r="AD3" s="22">
        <v>0.1</v>
      </c>
      <c r="AE3" s="22">
        <v>0.1</v>
      </c>
      <c r="AF3" s="218"/>
      <c r="AG3" s="22">
        <v>0.12</v>
      </c>
      <c r="AH3" s="22">
        <v>0.12</v>
      </c>
      <c r="AI3" s="22">
        <v>0.12</v>
      </c>
      <c r="AJ3" s="216"/>
      <c r="AK3" s="22">
        <v>0.14000000000000001</v>
      </c>
      <c r="AL3" s="22">
        <v>0.14000000000000001</v>
      </c>
      <c r="AM3" s="22">
        <v>0.2</v>
      </c>
    </row>
    <row r="4" spans="2:39" x14ac:dyDescent="0.3">
      <c r="B4" s="15"/>
      <c r="C4" s="32">
        <v>0.15</v>
      </c>
      <c r="D4" s="32">
        <v>0.11</v>
      </c>
      <c r="E4" s="32">
        <v>0.1</v>
      </c>
      <c r="F4" s="216"/>
      <c r="G4" s="32">
        <v>0.1</v>
      </c>
      <c r="H4" s="32">
        <v>0.05</v>
      </c>
      <c r="I4" s="32">
        <v>0.05</v>
      </c>
      <c r="J4" s="218"/>
      <c r="K4" s="32">
        <v>0.04</v>
      </c>
      <c r="L4" s="32">
        <v>0.04</v>
      </c>
      <c r="M4" s="32"/>
      <c r="N4" s="226"/>
      <c r="O4" s="15"/>
      <c r="P4" s="32">
        <v>0.1</v>
      </c>
      <c r="Q4" s="32">
        <v>0.1</v>
      </c>
      <c r="R4" s="32">
        <v>0.1</v>
      </c>
      <c r="S4" s="218"/>
      <c r="T4" s="32">
        <v>0.06</v>
      </c>
      <c r="U4" s="32">
        <v>0.06</v>
      </c>
      <c r="V4" s="32"/>
      <c r="W4" s="216"/>
      <c r="X4" s="32">
        <v>0.04</v>
      </c>
      <c r="Y4" s="32">
        <v>0.04</v>
      </c>
      <c r="Z4" s="32"/>
      <c r="AA4" s="226"/>
      <c r="AB4" s="15"/>
      <c r="AC4" s="32">
        <v>0.1</v>
      </c>
      <c r="AD4" s="32">
        <v>0.1</v>
      </c>
      <c r="AE4" s="32">
        <v>0.1</v>
      </c>
      <c r="AF4" s="218"/>
      <c r="AG4" s="32">
        <v>0.1</v>
      </c>
      <c r="AH4" s="32">
        <v>0.1</v>
      </c>
      <c r="AI4" s="32"/>
      <c r="AJ4" s="216"/>
      <c r="AK4" s="32">
        <v>0.17979999999999999</v>
      </c>
      <c r="AL4" s="32">
        <v>0.15</v>
      </c>
      <c r="AM4" s="32"/>
    </row>
    <row r="5" spans="2:39" x14ac:dyDescent="0.3">
      <c r="B5" s="15"/>
      <c r="C5" s="32">
        <v>0.15</v>
      </c>
      <c r="D5" s="32">
        <v>0.12</v>
      </c>
      <c r="E5" s="32">
        <v>0.1</v>
      </c>
      <c r="F5" s="216"/>
      <c r="G5" s="32">
        <v>0.1</v>
      </c>
      <c r="H5" s="32">
        <v>0.05</v>
      </c>
      <c r="I5" s="32">
        <v>0.05</v>
      </c>
      <c r="J5" s="218"/>
      <c r="K5" s="32">
        <v>0.04</v>
      </c>
      <c r="L5" s="32">
        <v>0.03</v>
      </c>
      <c r="M5" s="32">
        <v>0.03</v>
      </c>
      <c r="N5" s="226"/>
      <c r="O5" s="15"/>
      <c r="P5" s="32">
        <v>0.1</v>
      </c>
      <c r="Q5" s="32">
        <v>0.1</v>
      </c>
      <c r="R5" s="32">
        <v>0.1</v>
      </c>
      <c r="S5" s="218"/>
      <c r="T5" s="32">
        <v>0.05</v>
      </c>
      <c r="U5" s="32">
        <v>0.05</v>
      </c>
      <c r="V5" s="32"/>
      <c r="W5" s="216"/>
      <c r="X5" s="32">
        <v>0.03</v>
      </c>
      <c r="Y5" s="32">
        <v>0.03</v>
      </c>
      <c r="Z5" s="32"/>
      <c r="AA5" s="226"/>
      <c r="AB5" s="15"/>
      <c r="AC5" s="32">
        <v>0.1</v>
      </c>
      <c r="AD5" s="32">
        <v>0.1</v>
      </c>
      <c r="AE5" s="32">
        <v>0.1</v>
      </c>
      <c r="AF5" s="218"/>
      <c r="AG5" s="32">
        <v>0.1</v>
      </c>
      <c r="AH5" s="32">
        <v>0.08</v>
      </c>
      <c r="AI5" s="32"/>
      <c r="AJ5" s="216"/>
      <c r="AK5" s="86">
        <v>0.02</v>
      </c>
      <c r="AL5" s="32"/>
      <c r="AM5" s="32"/>
    </row>
    <row r="6" spans="2:39" x14ac:dyDescent="0.3">
      <c r="B6" s="15"/>
      <c r="C6" s="32">
        <v>0.1</v>
      </c>
      <c r="D6" s="32">
        <v>0.1</v>
      </c>
      <c r="E6" s="32">
        <v>7.0000000000000007E-2</v>
      </c>
      <c r="F6" s="216"/>
      <c r="G6" s="32">
        <v>0.1</v>
      </c>
      <c r="H6" s="32">
        <v>0.05</v>
      </c>
      <c r="I6" s="32">
        <v>0.05</v>
      </c>
      <c r="J6" s="218"/>
      <c r="K6" s="32">
        <v>0.03</v>
      </c>
      <c r="L6" s="32">
        <v>0.03</v>
      </c>
      <c r="M6" s="32">
        <v>0.03</v>
      </c>
      <c r="N6" s="226"/>
      <c r="O6" s="15"/>
      <c r="P6" s="32">
        <v>0.09</v>
      </c>
      <c r="Q6" s="32">
        <v>0.09</v>
      </c>
      <c r="R6" s="32">
        <v>0.09</v>
      </c>
      <c r="S6" s="218"/>
      <c r="T6" s="32">
        <v>0.04</v>
      </c>
      <c r="U6" s="32">
        <v>0.04</v>
      </c>
      <c r="V6" s="32"/>
      <c r="W6" s="216"/>
      <c r="X6" s="32">
        <v>0.03</v>
      </c>
      <c r="Y6" s="32">
        <v>0.03</v>
      </c>
      <c r="Z6" s="32"/>
      <c r="AA6" s="226"/>
      <c r="AB6" s="15"/>
      <c r="AC6" s="32">
        <v>0.09</v>
      </c>
      <c r="AD6" s="32">
        <v>0.09</v>
      </c>
      <c r="AE6" s="32">
        <v>0.09</v>
      </c>
      <c r="AF6" s="218"/>
      <c r="AG6" s="32">
        <v>0.1</v>
      </c>
      <c r="AH6" s="32">
        <v>7.0000000000000007E-2</v>
      </c>
      <c r="AI6" s="32"/>
      <c r="AJ6" s="216"/>
      <c r="AK6" s="87">
        <v>0.02</v>
      </c>
      <c r="AL6" s="87">
        <v>0.02</v>
      </c>
      <c r="AM6" s="87">
        <v>0.15198999999999999</v>
      </c>
    </row>
    <row r="7" spans="2:39" x14ac:dyDescent="0.3">
      <c r="B7" s="15"/>
      <c r="C7" s="32">
        <v>0.1</v>
      </c>
      <c r="D7" s="32">
        <v>0.08</v>
      </c>
      <c r="E7" s="32">
        <v>7.0000000000000007E-2</v>
      </c>
      <c r="F7" s="216"/>
      <c r="G7" s="32">
        <v>0.1</v>
      </c>
      <c r="H7" s="32">
        <v>0.04</v>
      </c>
      <c r="I7" s="32">
        <v>0.04</v>
      </c>
      <c r="J7" s="218"/>
      <c r="K7" s="50">
        <v>0.02</v>
      </c>
      <c r="L7" s="50">
        <v>0.02</v>
      </c>
      <c r="M7" s="50">
        <v>0.02</v>
      </c>
      <c r="N7" s="226"/>
      <c r="O7" s="15"/>
      <c r="P7" s="32">
        <v>0.09</v>
      </c>
      <c r="Q7" s="32">
        <v>0.09</v>
      </c>
      <c r="R7" s="32">
        <v>0.09</v>
      </c>
      <c r="S7" s="218"/>
      <c r="T7" s="32">
        <v>0.04</v>
      </c>
      <c r="U7" s="32">
        <v>0.04</v>
      </c>
      <c r="V7" s="32"/>
      <c r="W7" s="216"/>
      <c r="X7" s="86">
        <v>0.02</v>
      </c>
      <c r="Y7" s="86">
        <v>0.02</v>
      </c>
      <c r="Z7" s="86"/>
      <c r="AA7" s="226"/>
      <c r="AB7" s="15"/>
      <c r="AC7" s="32">
        <v>0.09</v>
      </c>
      <c r="AD7" s="32">
        <v>0.09</v>
      </c>
      <c r="AE7" s="32">
        <v>0.09</v>
      </c>
      <c r="AF7" s="218"/>
      <c r="AG7" s="50">
        <v>0.02</v>
      </c>
      <c r="AH7" s="50">
        <v>0.05</v>
      </c>
      <c r="AI7" s="50">
        <v>0.1</v>
      </c>
      <c r="AJ7" s="216"/>
      <c r="AK7" s="39">
        <v>0.03</v>
      </c>
      <c r="AL7" s="86"/>
      <c r="AM7" s="86"/>
    </row>
    <row r="8" spans="2:39" x14ac:dyDescent="0.3">
      <c r="B8" s="15"/>
      <c r="C8" s="32">
        <v>0.08</v>
      </c>
      <c r="D8" s="32">
        <v>0.06</v>
      </c>
      <c r="E8" s="32">
        <v>7.0000000000000007E-2</v>
      </c>
      <c r="F8" s="216"/>
      <c r="G8" s="32">
        <v>7.0000000000000007E-2</v>
      </c>
      <c r="H8" s="32">
        <v>0.03</v>
      </c>
      <c r="I8" s="32">
        <v>0.03</v>
      </c>
      <c r="J8" s="218"/>
      <c r="K8" s="90">
        <v>0.02</v>
      </c>
      <c r="L8" s="90">
        <v>0.02</v>
      </c>
      <c r="M8" s="90">
        <v>0.01</v>
      </c>
      <c r="N8" s="226"/>
      <c r="O8" s="15"/>
      <c r="P8" s="32">
        <v>0.06</v>
      </c>
      <c r="Q8" s="32">
        <v>0.06</v>
      </c>
      <c r="R8" s="32">
        <v>0.06</v>
      </c>
      <c r="S8" s="218"/>
      <c r="T8" s="32">
        <v>0.03</v>
      </c>
      <c r="U8" s="32">
        <v>0.03</v>
      </c>
      <c r="V8" s="32"/>
      <c r="W8" s="216"/>
      <c r="X8" s="87">
        <v>0.02</v>
      </c>
      <c r="Y8" s="87">
        <v>0.02</v>
      </c>
      <c r="Z8" s="87">
        <v>0.02</v>
      </c>
      <c r="AA8" s="226"/>
      <c r="AB8" s="15"/>
      <c r="AC8" s="32">
        <v>0.06</v>
      </c>
      <c r="AD8" s="32">
        <v>0.06</v>
      </c>
      <c r="AE8" s="32">
        <v>0.06</v>
      </c>
      <c r="AF8" s="218"/>
      <c r="AG8" s="39">
        <v>3.2939999999999997E-2</v>
      </c>
      <c r="AH8" s="39"/>
      <c r="AI8" s="39"/>
      <c r="AJ8" s="216"/>
      <c r="AK8" s="42">
        <v>0.03</v>
      </c>
      <c r="AL8" s="237"/>
      <c r="AM8" s="237"/>
    </row>
    <row r="9" spans="2:39" x14ac:dyDescent="0.3">
      <c r="B9" s="15"/>
      <c r="C9" s="32">
        <v>0.02</v>
      </c>
      <c r="D9" s="32">
        <v>0.04</v>
      </c>
      <c r="E9" s="32">
        <v>0.03</v>
      </c>
      <c r="F9" s="216"/>
      <c r="G9" s="32">
        <v>0.02</v>
      </c>
      <c r="H9" s="32">
        <v>0.03</v>
      </c>
      <c r="I9" s="32">
        <v>0.03</v>
      </c>
      <c r="J9" s="218"/>
      <c r="K9" s="39">
        <v>0.02</v>
      </c>
      <c r="L9" s="39">
        <v>0.02</v>
      </c>
      <c r="M9" s="47"/>
      <c r="N9" s="226"/>
      <c r="O9" s="15"/>
      <c r="P9" s="32">
        <v>0.06</v>
      </c>
      <c r="Q9" s="32">
        <v>0.06</v>
      </c>
      <c r="R9" s="32">
        <v>0.06</v>
      </c>
      <c r="S9" s="218"/>
      <c r="T9" s="32">
        <v>0.03</v>
      </c>
      <c r="U9" s="32">
        <v>0.03</v>
      </c>
      <c r="V9" s="32">
        <v>0.1</v>
      </c>
      <c r="W9" s="216"/>
      <c r="X9" s="39">
        <v>0.03</v>
      </c>
      <c r="Y9" s="39">
        <v>0.03</v>
      </c>
      <c r="Z9" s="39"/>
      <c r="AA9" s="226"/>
      <c r="AB9" s="15"/>
      <c r="AC9" s="32">
        <v>0.06</v>
      </c>
      <c r="AD9" s="32">
        <v>0.06</v>
      </c>
      <c r="AE9" s="32">
        <v>0.06</v>
      </c>
      <c r="AF9" s="218"/>
      <c r="AG9" s="42">
        <v>0.03</v>
      </c>
      <c r="AH9" s="42"/>
      <c r="AI9" s="42"/>
      <c r="AJ9" s="216"/>
      <c r="AK9" s="267">
        <v>0.03</v>
      </c>
      <c r="AL9" s="267"/>
      <c r="AM9" s="267"/>
    </row>
    <row r="10" spans="2:39" x14ac:dyDescent="0.3">
      <c r="B10" s="15"/>
      <c r="C10" s="47"/>
      <c r="D10" s="32">
        <v>0.02</v>
      </c>
      <c r="E10" s="32">
        <v>0.03</v>
      </c>
      <c r="F10" s="216"/>
      <c r="G10" s="50">
        <v>0.01</v>
      </c>
      <c r="H10" s="50">
        <v>0.02</v>
      </c>
      <c r="I10" s="50">
        <v>0.02</v>
      </c>
      <c r="J10" s="218"/>
      <c r="K10" s="39">
        <v>0.04</v>
      </c>
      <c r="L10" s="39">
        <v>0.04</v>
      </c>
      <c r="M10" s="39">
        <v>0.04</v>
      </c>
      <c r="N10" s="226"/>
      <c r="O10" s="15"/>
      <c r="P10" s="47">
        <v>0.01</v>
      </c>
      <c r="Q10" s="47">
        <v>0.01</v>
      </c>
      <c r="R10" s="47">
        <v>0.01</v>
      </c>
      <c r="S10" s="218"/>
      <c r="T10" s="50">
        <v>0.02</v>
      </c>
      <c r="U10" s="50">
        <v>0.02</v>
      </c>
      <c r="V10" s="50">
        <v>0.02</v>
      </c>
      <c r="W10" s="216"/>
      <c r="X10" s="42">
        <v>0.02</v>
      </c>
      <c r="Y10" s="42">
        <v>0.02</v>
      </c>
      <c r="Z10" s="42">
        <v>0.02</v>
      </c>
      <c r="AA10" s="226"/>
      <c r="AB10" s="15"/>
      <c r="AC10" s="47">
        <v>0.01</v>
      </c>
      <c r="AD10" s="47">
        <v>0.01</v>
      </c>
      <c r="AE10" s="47">
        <v>0.01</v>
      </c>
      <c r="AF10" s="218"/>
      <c r="AG10" s="273">
        <v>0.03</v>
      </c>
      <c r="AH10" s="273"/>
      <c r="AI10" s="273"/>
      <c r="AJ10" s="216"/>
      <c r="AK10" s="267">
        <v>0.03</v>
      </c>
      <c r="AL10" s="267"/>
      <c r="AM10" s="267"/>
    </row>
    <row r="11" spans="2:39" x14ac:dyDescent="0.3">
      <c r="B11" s="15"/>
      <c r="C11" s="47"/>
      <c r="D11" s="32">
        <v>0.02</v>
      </c>
      <c r="E11" s="32">
        <v>0.02</v>
      </c>
      <c r="F11" s="216"/>
      <c r="G11" s="39">
        <v>0.02</v>
      </c>
      <c r="H11" s="39">
        <v>0.02</v>
      </c>
      <c r="I11" s="39">
        <v>0.02</v>
      </c>
      <c r="J11" s="218"/>
      <c r="K11" s="91">
        <v>0.05</v>
      </c>
      <c r="L11" s="91">
        <v>0.05</v>
      </c>
      <c r="M11" s="91">
        <v>0.05</v>
      </c>
      <c r="N11" s="226"/>
      <c r="O11" s="15"/>
      <c r="P11" s="39">
        <v>0.01</v>
      </c>
      <c r="Q11" s="39">
        <v>0.01</v>
      </c>
      <c r="R11" s="39">
        <v>0.01</v>
      </c>
      <c r="S11" s="218"/>
      <c r="T11" s="39">
        <v>0.03</v>
      </c>
      <c r="U11" s="39">
        <v>0.03</v>
      </c>
      <c r="V11" s="39"/>
      <c r="W11" s="216"/>
      <c r="X11" s="267">
        <v>0.03</v>
      </c>
      <c r="Y11" s="267">
        <v>0.02</v>
      </c>
      <c r="Z11" s="267">
        <v>0.06</v>
      </c>
      <c r="AA11" s="226"/>
      <c r="AB11" s="15"/>
      <c r="AC11" s="39">
        <v>0.01</v>
      </c>
      <c r="AD11" s="39">
        <v>0.01</v>
      </c>
      <c r="AE11" s="39">
        <v>0.01</v>
      </c>
      <c r="AF11" s="218"/>
      <c r="AG11" s="273">
        <v>0.02</v>
      </c>
      <c r="AH11" s="273"/>
      <c r="AI11" s="273">
        <v>0.01</v>
      </c>
      <c r="AJ11" s="216"/>
      <c r="AK11" s="267">
        <v>0.03</v>
      </c>
      <c r="AL11" s="267">
        <v>0.01</v>
      </c>
      <c r="AM11" s="267"/>
    </row>
    <row r="12" spans="2:39" x14ac:dyDescent="0.3">
      <c r="B12" s="15"/>
      <c r="C12" s="47"/>
      <c r="D12" s="32">
        <v>0.01</v>
      </c>
      <c r="E12" s="32">
        <v>0.01</v>
      </c>
      <c r="F12" s="216"/>
      <c r="G12" s="39">
        <v>0.02</v>
      </c>
      <c r="H12" s="39">
        <v>0.04</v>
      </c>
      <c r="I12" s="39">
        <v>0.04</v>
      </c>
      <c r="J12" s="218"/>
      <c r="K12" s="25">
        <v>0.05</v>
      </c>
      <c r="L12" s="25">
        <v>0.05</v>
      </c>
      <c r="M12" s="25">
        <v>0.05</v>
      </c>
      <c r="N12" s="226"/>
      <c r="O12" s="15"/>
      <c r="P12" s="39">
        <v>0.02</v>
      </c>
      <c r="Q12" s="39">
        <v>0.02</v>
      </c>
      <c r="R12" s="39">
        <v>0.02</v>
      </c>
      <c r="S12" s="218"/>
      <c r="T12" s="42">
        <v>0.01</v>
      </c>
      <c r="U12" s="42">
        <v>0.01</v>
      </c>
      <c r="V12" s="42">
        <v>0.01</v>
      </c>
      <c r="W12" s="216"/>
      <c r="X12" s="267">
        <v>0.03</v>
      </c>
      <c r="Y12" s="267">
        <v>0.02</v>
      </c>
      <c r="Z12" s="267">
        <v>0.06</v>
      </c>
      <c r="AA12" s="226"/>
      <c r="AB12" s="15"/>
      <c r="AC12" s="39">
        <v>0.02</v>
      </c>
      <c r="AD12" s="39">
        <v>0.02</v>
      </c>
      <c r="AE12" s="39">
        <v>0.02</v>
      </c>
      <c r="AF12" s="218"/>
      <c r="AG12" s="273">
        <v>0.02</v>
      </c>
      <c r="AH12" s="273">
        <v>0.01</v>
      </c>
      <c r="AI12" s="273">
        <v>0</v>
      </c>
      <c r="AJ12" s="216"/>
      <c r="AK12" s="267">
        <v>0.03</v>
      </c>
      <c r="AL12" s="267">
        <v>0.01</v>
      </c>
      <c r="AM12" s="267">
        <v>0</v>
      </c>
    </row>
    <row r="13" spans="2:39" x14ac:dyDescent="0.3">
      <c r="B13" s="15"/>
      <c r="E13" s="47">
        <v>0.01</v>
      </c>
      <c r="F13" s="216"/>
      <c r="G13" s="25">
        <v>0.01</v>
      </c>
      <c r="H13" s="25">
        <v>0.04</v>
      </c>
      <c r="I13" s="25">
        <v>0.04</v>
      </c>
      <c r="J13" s="218"/>
      <c r="K13" s="32">
        <v>0.02</v>
      </c>
      <c r="L13" s="32">
        <v>2.1319999999999999E-2</v>
      </c>
      <c r="M13" s="22"/>
      <c r="N13" s="226"/>
      <c r="O13" s="15"/>
      <c r="P13" s="22">
        <v>0.01</v>
      </c>
      <c r="Q13" s="22">
        <v>0.01</v>
      </c>
      <c r="R13" s="22">
        <v>0.01</v>
      </c>
      <c r="S13" s="218"/>
      <c r="T13" s="273">
        <v>0.02</v>
      </c>
      <c r="U13" s="273">
        <v>0.02</v>
      </c>
      <c r="V13" s="273">
        <v>0.02</v>
      </c>
      <c r="W13" s="216"/>
      <c r="X13" s="35">
        <v>0.06</v>
      </c>
      <c r="Y13" s="35">
        <v>0.05</v>
      </c>
      <c r="Z13" s="35"/>
      <c r="AA13" s="226"/>
      <c r="AB13" s="15"/>
      <c r="AC13" s="22">
        <v>5.0000000000000001E-3</v>
      </c>
      <c r="AD13" s="22">
        <v>5.0000000000000001E-3</v>
      </c>
      <c r="AE13" s="22">
        <v>5.0000000000000001E-3</v>
      </c>
      <c r="AF13" s="218"/>
      <c r="AG13" s="35">
        <v>0.05</v>
      </c>
      <c r="AJ13" s="216"/>
      <c r="AK13" s="32">
        <v>0.03</v>
      </c>
      <c r="AL13" s="29"/>
      <c r="AM13" s="29"/>
    </row>
    <row r="14" spans="2:39" x14ac:dyDescent="0.3">
      <c r="B14" s="15"/>
      <c r="C14" s="39">
        <v>0.01</v>
      </c>
      <c r="D14" s="39">
        <v>0.01</v>
      </c>
      <c r="E14" s="39">
        <v>0.01</v>
      </c>
      <c r="F14" s="216"/>
      <c r="G14" s="32">
        <v>0.02</v>
      </c>
      <c r="H14" s="32">
        <v>0.05</v>
      </c>
      <c r="I14" s="32">
        <v>0.05</v>
      </c>
      <c r="J14" s="218"/>
      <c r="K14" s="35">
        <v>0.02</v>
      </c>
      <c r="L14" s="35">
        <v>0.02</v>
      </c>
      <c r="M14" s="35">
        <v>0.03</v>
      </c>
      <c r="N14" s="226"/>
      <c r="O14" s="15"/>
      <c r="P14" s="32">
        <v>0.03</v>
      </c>
      <c r="Q14" s="32">
        <v>0.03</v>
      </c>
      <c r="R14" s="32">
        <v>0.03</v>
      </c>
      <c r="S14" s="218"/>
      <c r="T14" s="273">
        <v>0.02</v>
      </c>
      <c r="U14" s="273">
        <v>0.02</v>
      </c>
      <c r="V14" s="273">
        <v>0.02</v>
      </c>
      <c r="W14" s="216"/>
      <c r="X14" s="89">
        <v>0.01</v>
      </c>
      <c r="Y14" s="89">
        <v>0.02</v>
      </c>
      <c r="Z14" s="89">
        <v>0.12</v>
      </c>
      <c r="AA14" s="226"/>
      <c r="AB14" s="15"/>
      <c r="AC14" s="22">
        <v>5.0000000000000001E-3</v>
      </c>
      <c r="AD14" s="22">
        <v>5.0000000000000001E-3</v>
      </c>
      <c r="AE14" s="22">
        <v>5.0000000000000001E-3</v>
      </c>
      <c r="AF14" s="218"/>
      <c r="AG14" s="35">
        <v>0.08</v>
      </c>
      <c r="AH14" s="35">
        <v>0.12</v>
      </c>
      <c r="AI14" s="35">
        <v>0.2</v>
      </c>
      <c r="AJ14" s="216"/>
      <c r="AK14" s="35">
        <v>0.05</v>
      </c>
      <c r="AL14" s="35">
        <v>0.12</v>
      </c>
      <c r="AM14" s="35">
        <v>0.1</v>
      </c>
    </row>
    <row r="15" spans="2:39" x14ac:dyDescent="0.3">
      <c r="B15" s="15"/>
      <c r="C15" s="39">
        <v>0</v>
      </c>
      <c r="D15" s="39">
        <v>0.01</v>
      </c>
      <c r="E15" s="39">
        <v>0.01</v>
      </c>
      <c r="F15" s="216"/>
      <c r="G15" s="35">
        <v>0.01</v>
      </c>
      <c r="H15" s="35">
        <v>0.03</v>
      </c>
      <c r="I15" s="35">
        <v>0.03</v>
      </c>
      <c r="J15" s="218"/>
      <c r="K15" s="89">
        <v>0.03</v>
      </c>
      <c r="L15" s="89">
        <v>0.03</v>
      </c>
      <c r="M15" s="89">
        <v>0.04</v>
      </c>
      <c r="N15" s="226"/>
      <c r="O15" s="15"/>
      <c r="P15" s="47">
        <v>0.01</v>
      </c>
      <c r="Q15" s="47">
        <v>0.01</v>
      </c>
      <c r="R15" s="47">
        <v>0.01</v>
      </c>
      <c r="S15" s="218"/>
      <c r="T15" s="35">
        <v>7.0000000000000007E-2</v>
      </c>
      <c r="U15" s="35">
        <v>7.0000000000000007E-2</v>
      </c>
      <c r="V15" s="35">
        <v>0.10997</v>
      </c>
      <c r="W15" s="216"/>
      <c r="X15" s="90">
        <v>9.2600000000000002E-2</v>
      </c>
      <c r="Y15" s="90">
        <v>8.7559999999999999E-2</v>
      </c>
      <c r="AA15" s="226"/>
      <c r="AB15" s="15"/>
      <c r="AC15" s="32">
        <v>0.05</v>
      </c>
      <c r="AD15" s="32">
        <v>0.05</v>
      </c>
      <c r="AE15" s="32">
        <v>0.05</v>
      </c>
      <c r="AF15" s="218"/>
      <c r="AG15" s="50">
        <v>0.02</v>
      </c>
      <c r="AH15" s="50">
        <v>0.02</v>
      </c>
      <c r="AJ15" s="216"/>
      <c r="AK15" s="89">
        <v>0.03</v>
      </c>
      <c r="AL15" s="237"/>
      <c r="AM15" s="237"/>
    </row>
    <row r="16" spans="2:39" x14ac:dyDescent="0.3">
      <c r="B16" s="15"/>
      <c r="C16" s="32">
        <v>0.01</v>
      </c>
      <c r="D16" s="32">
        <v>0.02</v>
      </c>
      <c r="E16" s="32">
        <v>0.05</v>
      </c>
      <c r="F16" s="216"/>
      <c r="G16" s="47">
        <v>0.02</v>
      </c>
      <c r="H16" s="47">
        <v>0.03</v>
      </c>
      <c r="I16" s="47">
        <v>0.03</v>
      </c>
      <c r="J16" s="218"/>
      <c r="K16" s="50">
        <v>0.03</v>
      </c>
      <c r="L16" s="50">
        <v>0.03</v>
      </c>
      <c r="M16" s="50">
        <v>0.03</v>
      </c>
      <c r="N16" s="226"/>
      <c r="O16" s="15"/>
      <c r="P16" s="32">
        <v>0.09</v>
      </c>
      <c r="Q16" s="32">
        <v>0.09</v>
      </c>
      <c r="R16" s="32">
        <v>0.09</v>
      </c>
      <c r="S16" s="218"/>
      <c r="T16" s="50">
        <v>9.9769999999999998E-2</v>
      </c>
      <c r="U16" s="50">
        <v>9.7979999999999998E-2</v>
      </c>
      <c r="V16" s="50">
        <v>0.1036</v>
      </c>
      <c r="W16" s="216"/>
      <c r="X16" s="39">
        <v>8.9999999999999993E-3</v>
      </c>
      <c r="Y16" s="39">
        <v>8.9999999999999993E-3</v>
      </c>
      <c r="AA16" s="226"/>
      <c r="AB16" s="15"/>
      <c r="AC16" s="47">
        <v>0.01</v>
      </c>
      <c r="AD16" s="47">
        <v>0.01</v>
      </c>
      <c r="AE16" s="47">
        <v>0.01</v>
      </c>
      <c r="AF16" s="218"/>
      <c r="AG16" s="42">
        <v>0.01</v>
      </c>
      <c r="AH16" s="42">
        <v>0.01</v>
      </c>
      <c r="AI16" s="42">
        <v>0.01</v>
      </c>
      <c r="AJ16" s="216"/>
      <c r="AK16" s="90">
        <v>0.02</v>
      </c>
      <c r="AL16" s="90">
        <v>6.3189999999999996E-2</v>
      </c>
      <c r="AM16" s="237"/>
    </row>
    <row r="17" spans="2:39" x14ac:dyDescent="0.3">
      <c r="B17" s="15"/>
      <c r="C17" s="47">
        <v>0.01</v>
      </c>
      <c r="D17" s="47">
        <v>0.01</v>
      </c>
      <c r="E17" s="47">
        <v>0.01</v>
      </c>
      <c r="F17" s="216"/>
      <c r="G17" s="50">
        <v>0.01</v>
      </c>
      <c r="H17" s="50">
        <v>0.02</v>
      </c>
      <c r="I17" s="50">
        <v>0.02</v>
      </c>
      <c r="J17" s="218"/>
      <c r="K17" s="42">
        <v>0.02</v>
      </c>
      <c r="L17" s="42">
        <v>0.02</v>
      </c>
      <c r="M17" s="42">
        <v>0.03</v>
      </c>
      <c r="N17" s="226"/>
      <c r="O17" s="15"/>
      <c r="P17" s="32">
        <v>0.02</v>
      </c>
      <c r="Q17" s="32">
        <v>0.02</v>
      </c>
      <c r="R17" s="32">
        <v>0.02</v>
      </c>
      <c r="S17" s="218"/>
      <c r="T17" s="42">
        <v>0.01</v>
      </c>
      <c r="U17" s="42">
        <v>0.01</v>
      </c>
      <c r="V17" s="42">
        <v>0.01</v>
      </c>
      <c r="W17" s="216"/>
      <c r="X17" s="39">
        <v>1E-3</v>
      </c>
      <c r="Y17" s="39">
        <v>1E-3</v>
      </c>
      <c r="Z17" s="39"/>
      <c r="AA17" s="226"/>
      <c r="AB17" s="15"/>
      <c r="AC17" s="32">
        <v>0.09</v>
      </c>
      <c r="AD17" s="32">
        <v>0.09</v>
      </c>
      <c r="AE17" s="32">
        <v>0.09</v>
      </c>
      <c r="AF17" s="218"/>
      <c r="AG17" s="32">
        <v>5.6599999999999998E-2</v>
      </c>
      <c r="AH17" s="32">
        <v>6.6239999999999993E-2</v>
      </c>
      <c r="AJ17" s="216"/>
      <c r="AK17" s="42">
        <v>1.7999999999999999E-2</v>
      </c>
      <c r="AL17" s="42">
        <v>1.7999999999999999E-2</v>
      </c>
      <c r="AM17" s="237"/>
    </row>
    <row r="18" spans="2:39" x14ac:dyDescent="0.3">
      <c r="B18" s="15" t="s">
        <v>101</v>
      </c>
      <c r="C18" s="32">
        <v>0.1</v>
      </c>
      <c r="D18" s="32">
        <v>0.1</v>
      </c>
      <c r="E18" s="32">
        <v>0.1</v>
      </c>
      <c r="F18" s="216"/>
      <c r="G18" s="25">
        <v>0.01</v>
      </c>
      <c r="H18" s="25">
        <v>0.01</v>
      </c>
      <c r="I18" s="25">
        <v>0.01</v>
      </c>
      <c r="J18" s="218"/>
      <c r="K18" s="25">
        <v>0.01</v>
      </c>
      <c r="L18" s="25">
        <v>0.01</v>
      </c>
      <c r="M18" s="25">
        <v>0.01</v>
      </c>
      <c r="N18" s="226"/>
      <c r="O18" s="15" t="s">
        <v>102</v>
      </c>
      <c r="P18" s="47">
        <v>0.03</v>
      </c>
      <c r="Q18" s="47">
        <v>0.03</v>
      </c>
      <c r="R18" s="47">
        <v>0.03</v>
      </c>
      <c r="S18" s="218"/>
      <c r="T18" s="22">
        <v>0.02</v>
      </c>
      <c r="U18" s="22">
        <v>0.02</v>
      </c>
      <c r="W18" s="216"/>
      <c r="Z18" s="39">
        <v>0.01</v>
      </c>
      <c r="AA18" s="226"/>
      <c r="AB18" s="15" t="s">
        <v>103</v>
      </c>
      <c r="AC18" s="32">
        <v>0.02</v>
      </c>
      <c r="AD18" s="32">
        <v>0.02</v>
      </c>
      <c r="AE18" s="32">
        <v>0.02</v>
      </c>
      <c r="AF18" s="218"/>
      <c r="AG18" s="47">
        <v>0.03</v>
      </c>
      <c r="AH18" s="47">
        <v>0.1</v>
      </c>
      <c r="AI18" s="47">
        <v>0.23319999999999999</v>
      </c>
      <c r="AJ18" s="216"/>
      <c r="AK18" s="91">
        <v>2E-3</v>
      </c>
      <c r="AL18" s="91">
        <v>2E-3</v>
      </c>
      <c r="AM18" s="237"/>
    </row>
    <row r="19" spans="2:39" x14ac:dyDescent="0.3">
      <c r="B19" s="15"/>
      <c r="C19" s="32">
        <v>0</v>
      </c>
      <c r="D19" s="32">
        <v>0.01</v>
      </c>
      <c r="E19" s="32">
        <v>0.01</v>
      </c>
      <c r="F19" s="216"/>
      <c r="G19" s="32">
        <v>0.1</v>
      </c>
      <c r="H19" s="32">
        <v>0.1</v>
      </c>
      <c r="I19" s="32">
        <v>0.1</v>
      </c>
      <c r="J19" s="218"/>
      <c r="K19" s="32">
        <v>0.1</v>
      </c>
      <c r="L19" s="32">
        <v>0.1</v>
      </c>
      <c r="M19" s="32">
        <v>0.15</v>
      </c>
      <c r="N19" s="226"/>
      <c r="O19" s="15"/>
      <c r="P19" s="47">
        <v>0.01</v>
      </c>
      <c r="Q19" s="47">
        <v>0.01</v>
      </c>
      <c r="R19" s="47">
        <v>0.01</v>
      </c>
      <c r="S19" s="218"/>
      <c r="T19" s="32">
        <v>0.1</v>
      </c>
      <c r="U19" s="32">
        <v>0.1</v>
      </c>
      <c r="V19" s="32">
        <v>0.1</v>
      </c>
      <c r="W19" s="216"/>
      <c r="X19" s="22">
        <v>0.01</v>
      </c>
      <c r="Y19" s="22">
        <v>0.01</v>
      </c>
      <c r="Z19" s="32"/>
      <c r="AA19" s="226"/>
      <c r="AB19" s="15"/>
      <c r="AC19" s="47">
        <v>0.03</v>
      </c>
      <c r="AD19" s="47">
        <v>0.03</v>
      </c>
      <c r="AE19" s="47">
        <v>0.03</v>
      </c>
      <c r="AG19" s="25">
        <v>1.0000000000000001E-5</v>
      </c>
      <c r="AH19" s="25">
        <v>2E-3</v>
      </c>
      <c r="AI19" s="25">
        <v>0.01</v>
      </c>
      <c r="AJ19" s="216"/>
      <c r="AK19" s="32">
        <v>9.5399999999999999E-2</v>
      </c>
      <c r="AL19" s="237"/>
      <c r="AM19" s="237"/>
    </row>
    <row r="20" spans="2:39" x14ac:dyDescent="0.3">
      <c r="B20" s="15"/>
      <c r="C20" s="47">
        <v>0.01</v>
      </c>
      <c r="D20" s="47">
        <v>0.02</v>
      </c>
      <c r="E20" s="47">
        <v>0.04</v>
      </c>
      <c r="F20" s="216"/>
      <c r="G20" s="32">
        <v>0.01</v>
      </c>
      <c r="H20" s="32">
        <v>0.06</v>
      </c>
      <c r="I20" s="32">
        <v>0.06</v>
      </c>
      <c r="J20" s="218"/>
      <c r="K20" s="32">
        <v>0.1</v>
      </c>
      <c r="L20" s="32">
        <v>0.1</v>
      </c>
      <c r="M20" s="32">
        <v>0.1419</v>
      </c>
      <c r="N20" s="226"/>
      <c r="O20" s="15"/>
      <c r="P20" s="39">
        <v>9.9979999999999999E-2</v>
      </c>
      <c r="Q20" s="39">
        <v>9.9979999999999999E-2</v>
      </c>
      <c r="R20" s="39">
        <v>9.9979999999999999E-2</v>
      </c>
      <c r="S20" s="218"/>
      <c r="T20" s="47">
        <v>0.1</v>
      </c>
      <c r="U20" s="47">
        <v>0.1</v>
      </c>
      <c r="V20" s="47">
        <v>0.12</v>
      </c>
      <c r="W20" s="216"/>
      <c r="X20" s="32">
        <v>0.12</v>
      </c>
      <c r="Y20" s="32">
        <v>0.12</v>
      </c>
      <c r="Z20" s="32">
        <v>0.1</v>
      </c>
      <c r="AB20" s="15"/>
      <c r="AC20" s="47">
        <v>0.01</v>
      </c>
      <c r="AD20" s="47">
        <v>0.01</v>
      </c>
      <c r="AE20" s="47">
        <v>0.01</v>
      </c>
      <c r="AF20" s="218"/>
      <c r="AG20" s="25">
        <v>1.0000000000000001E-5</v>
      </c>
      <c r="AH20" s="25">
        <v>4.0000000000000002E-4</v>
      </c>
      <c r="AI20" s="25">
        <v>5.0000000000000001E-3</v>
      </c>
      <c r="AJ20" s="216"/>
      <c r="AK20" s="47">
        <v>0.04</v>
      </c>
      <c r="AL20" s="47">
        <v>0.12016</v>
      </c>
      <c r="AM20" s="47">
        <v>1.23E-3</v>
      </c>
    </row>
    <row r="21" spans="2:39" x14ac:dyDescent="0.3">
      <c r="B21" s="15"/>
      <c r="C21" s="39">
        <v>0.14000000000000001</v>
      </c>
      <c r="D21" s="39">
        <v>0.13999</v>
      </c>
      <c r="E21" s="39">
        <v>0.13900000000000001</v>
      </c>
      <c r="F21" s="216"/>
      <c r="G21" s="47">
        <v>0.01</v>
      </c>
      <c r="H21" s="47">
        <v>7.0000000000000007E-2</v>
      </c>
      <c r="I21" s="47">
        <v>7.0000000000000007E-2</v>
      </c>
      <c r="J21" s="218"/>
      <c r="K21" s="47">
        <v>0.1</v>
      </c>
      <c r="L21" s="47">
        <v>0.1</v>
      </c>
      <c r="M21" s="47">
        <v>0.1</v>
      </c>
      <c r="N21" s="226"/>
      <c r="O21" s="15"/>
      <c r="P21" s="47">
        <v>1.0000000000000001E-5</v>
      </c>
      <c r="Q21" s="47">
        <v>1.0000000000000001E-5</v>
      </c>
      <c r="R21" s="47">
        <v>1.0000000000000001E-5</v>
      </c>
      <c r="S21" s="218"/>
      <c r="T21" s="25">
        <v>1.0000000000000001E-5</v>
      </c>
      <c r="U21" s="25">
        <v>1E-3</v>
      </c>
      <c r="V21" s="25">
        <v>3.0000000000000001E-3</v>
      </c>
      <c r="W21" s="216"/>
      <c r="X21" s="47">
        <v>0.1</v>
      </c>
      <c r="Y21" s="47">
        <v>0.1</v>
      </c>
      <c r="Z21" s="47">
        <v>0.23558999999999999</v>
      </c>
      <c r="AA21" s="226"/>
      <c r="AB21" s="15"/>
      <c r="AC21" s="39">
        <v>3.9960000000000002E-2</v>
      </c>
      <c r="AD21" s="39">
        <v>3.9960000000000002E-2</v>
      </c>
      <c r="AE21" s="39">
        <v>3.9960000000000002E-2</v>
      </c>
      <c r="AF21" s="218"/>
      <c r="AG21" s="35">
        <v>0.03</v>
      </c>
      <c r="AH21" s="35">
        <v>0.03</v>
      </c>
      <c r="AI21" s="35"/>
      <c r="AJ21" s="216"/>
      <c r="AK21" s="25">
        <v>0.01</v>
      </c>
      <c r="AL21" s="25">
        <v>0.01</v>
      </c>
      <c r="AM21" s="25">
        <v>0.02</v>
      </c>
    </row>
    <row r="22" spans="2:39" x14ac:dyDescent="0.3">
      <c r="B22" s="15"/>
      <c r="D22" s="47">
        <v>1.0000000000000001E-5</v>
      </c>
      <c r="E22" s="47">
        <v>1E-3</v>
      </c>
      <c r="F22" s="216"/>
      <c r="G22" s="39">
        <v>0.1</v>
      </c>
      <c r="H22" s="39">
        <v>9.8930000000000004E-2</v>
      </c>
      <c r="I22" s="39">
        <v>9.5280000000000004E-2</v>
      </c>
      <c r="J22" s="218"/>
      <c r="K22" s="39">
        <v>0.06</v>
      </c>
      <c r="L22" s="39">
        <v>6.2799999999999995E-2</v>
      </c>
      <c r="M22" s="39"/>
      <c r="N22" s="226"/>
      <c r="O22" s="15"/>
      <c r="P22" s="47">
        <v>1.0000000000000001E-5</v>
      </c>
      <c r="Q22" s="47">
        <v>1.0000000000000001E-5</v>
      </c>
      <c r="R22" s="47">
        <v>1.0000000000000001E-5</v>
      </c>
      <c r="S22" s="218"/>
      <c r="T22" s="25"/>
      <c r="U22" s="25">
        <v>2.0000000000000001E-4</v>
      </c>
      <c r="V22" s="25">
        <v>4.0000000000000002E-4</v>
      </c>
      <c r="W22" s="216"/>
      <c r="X22" s="25">
        <v>5.0000000000000001E-3</v>
      </c>
      <c r="Y22" s="25">
        <v>8.9999999999999993E-3</v>
      </c>
      <c r="Z22" s="25">
        <v>0.02</v>
      </c>
      <c r="AA22" s="226"/>
      <c r="AB22" s="15"/>
      <c r="AC22" s="47">
        <v>1.0000000000000001E-5</v>
      </c>
      <c r="AD22" s="47">
        <v>1.0000000000000001E-5</v>
      </c>
      <c r="AE22" s="47">
        <v>1.0000000000000001E-5</v>
      </c>
      <c r="AF22" s="218"/>
      <c r="AG22" s="35">
        <v>0.01</v>
      </c>
      <c r="AH22" s="35">
        <v>0.01</v>
      </c>
      <c r="AI22" s="35"/>
      <c r="AJ22" s="216"/>
      <c r="AK22" s="25">
        <v>5.9999999999999995E-4</v>
      </c>
      <c r="AL22" s="25">
        <v>1E-3</v>
      </c>
      <c r="AM22" s="25">
        <v>0.02</v>
      </c>
    </row>
    <row r="23" spans="2:39" x14ac:dyDescent="0.3">
      <c r="B23" s="15"/>
      <c r="F23" s="216"/>
      <c r="G23" s="25"/>
      <c r="H23" s="25">
        <v>5.0000000000000001E-4</v>
      </c>
      <c r="I23" s="25">
        <v>1.5E-3</v>
      </c>
      <c r="J23" s="218"/>
      <c r="K23" s="25"/>
      <c r="L23" s="25">
        <v>4.0000000000000001E-3</v>
      </c>
      <c r="M23" s="25">
        <v>0.01</v>
      </c>
      <c r="N23" s="226"/>
      <c r="O23" s="15"/>
      <c r="P23" s="32"/>
      <c r="S23" s="218"/>
      <c r="T23" s="35">
        <v>0.05</v>
      </c>
      <c r="U23" s="35">
        <v>0.05</v>
      </c>
      <c r="V23" s="35">
        <v>0.12</v>
      </c>
      <c r="W23" s="216"/>
      <c r="X23" s="25">
        <v>2.9999999999999997E-4</v>
      </c>
      <c r="Y23" s="25">
        <v>4.0000000000000002E-4</v>
      </c>
      <c r="Z23" s="25">
        <v>0.02</v>
      </c>
      <c r="AA23" s="226"/>
      <c r="AB23" s="15"/>
      <c r="AC23" s="47">
        <v>1.0000000000000001E-5</v>
      </c>
      <c r="AD23" s="47">
        <v>1.0000000000000001E-5</v>
      </c>
      <c r="AE23" s="47">
        <v>1.0000000000000001E-5</v>
      </c>
      <c r="AF23" s="218"/>
      <c r="AG23" s="274">
        <v>5.1000000000000004E-3</v>
      </c>
      <c r="AH23" s="274">
        <v>2.2599999999999999E-2</v>
      </c>
      <c r="AI23" s="274">
        <v>4.7600000000000003E-2</v>
      </c>
      <c r="AJ23" s="216"/>
      <c r="AK23" s="35">
        <v>0.01</v>
      </c>
      <c r="AL23" s="35">
        <v>0.01</v>
      </c>
      <c r="AM23" s="35"/>
    </row>
    <row r="24" spans="2:39" x14ac:dyDescent="0.3">
      <c r="B24" s="15"/>
      <c r="F24" s="216"/>
      <c r="G24" s="25"/>
      <c r="H24" s="25">
        <v>1E-4</v>
      </c>
      <c r="I24" s="25">
        <v>2.0000000000000001E-4</v>
      </c>
      <c r="J24" s="218"/>
      <c r="K24" s="25"/>
      <c r="L24" s="25">
        <v>2.0000000000000001E-4</v>
      </c>
      <c r="M24" s="25">
        <v>0.01</v>
      </c>
      <c r="N24" s="226"/>
      <c r="O24" s="15"/>
      <c r="P24" s="32"/>
      <c r="S24" s="218"/>
      <c r="T24" s="274">
        <v>1E-4</v>
      </c>
      <c r="U24" s="274">
        <v>1E-4</v>
      </c>
      <c r="V24" s="274">
        <v>3.0099999999999998E-2</v>
      </c>
      <c r="W24" s="216"/>
      <c r="X24" s="35">
        <v>0.05</v>
      </c>
      <c r="Y24" s="35">
        <v>0.05</v>
      </c>
      <c r="Z24" s="35"/>
      <c r="AB24" s="15"/>
      <c r="AC24" s="47">
        <v>1.0000000000000001E-5</v>
      </c>
      <c r="AD24" s="47">
        <v>1.0000000000000001E-5</v>
      </c>
      <c r="AE24" s="47">
        <v>1.0000000000000001E-5</v>
      </c>
      <c r="AG24" s="274">
        <v>5.1000000000000004E-3</v>
      </c>
      <c r="AH24" s="274">
        <v>2.2599999999999999E-2</v>
      </c>
      <c r="AI24" s="274">
        <v>4.7600000000000003E-2</v>
      </c>
      <c r="AJ24" s="216"/>
      <c r="AK24" s="35">
        <v>0.01</v>
      </c>
      <c r="AL24" s="39"/>
      <c r="AM24" s="39"/>
    </row>
    <row r="25" spans="2:39" x14ac:dyDescent="0.3">
      <c r="B25" s="15"/>
      <c r="F25" s="216"/>
      <c r="G25" s="42"/>
      <c r="H25" s="47">
        <v>6.0000000000000002E-5</v>
      </c>
      <c r="I25" s="47">
        <v>8.1999999999999998E-4</v>
      </c>
      <c r="J25" s="218"/>
      <c r="K25" s="32"/>
      <c r="L25" s="47">
        <v>1E-3</v>
      </c>
      <c r="M25" s="47">
        <v>7.0000000000000001E-3</v>
      </c>
      <c r="N25" s="226"/>
      <c r="O25" s="15"/>
      <c r="P25" s="32"/>
      <c r="Q25" s="22"/>
      <c r="R25" s="22"/>
      <c r="S25" s="218"/>
      <c r="T25" s="274">
        <v>1E-4</v>
      </c>
      <c r="U25" s="274">
        <v>1E-4</v>
      </c>
      <c r="V25" s="274">
        <v>3.0099999999999998E-2</v>
      </c>
      <c r="W25" s="216"/>
      <c r="X25" s="89">
        <v>0.05</v>
      </c>
      <c r="Y25" s="89">
        <v>0.05</v>
      </c>
      <c r="Z25" s="89"/>
      <c r="AB25" s="15"/>
      <c r="AC25" s="47">
        <v>1.0000000000000001E-5</v>
      </c>
      <c r="AD25" s="47">
        <v>1.0000000000000001E-5</v>
      </c>
      <c r="AE25" s="47">
        <v>1.0000000000000001E-5</v>
      </c>
      <c r="AG25" s="274">
        <v>5.1000000000000004E-3</v>
      </c>
      <c r="AH25" s="274">
        <v>2.2599999999999999E-2</v>
      </c>
      <c r="AI25" s="274">
        <v>4.7600000000000003E-2</v>
      </c>
      <c r="AJ25" s="216"/>
      <c r="AK25" s="268">
        <v>1E-3</v>
      </c>
      <c r="AL25" s="268">
        <v>4.5999999999999999E-2</v>
      </c>
      <c r="AM25" s="268">
        <v>7.5999999999999998E-2</v>
      </c>
    </row>
    <row r="26" spans="2:39" x14ac:dyDescent="0.3">
      <c r="B26" s="15"/>
      <c r="F26" s="216"/>
      <c r="G26" s="39"/>
      <c r="H26" s="61">
        <v>1E-4</v>
      </c>
      <c r="I26" s="61"/>
      <c r="J26" s="218"/>
      <c r="K26" s="32"/>
      <c r="L26" s="92">
        <v>1E-4</v>
      </c>
      <c r="M26" s="92"/>
      <c r="N26" s="226"/>
      <c r="O26" s="15"/>
      <c r="S26" s="218"/>
      <c r="T26" s="61">
        <v>1.0000000000000001E-5</v>
      </c>
      <c r="U26" s="61">
        <v>1E-4</v>
      </c>
      <c r="W26" s="216"/>
      <c r="X26" s="268">
        <v>1E-3</v>
      </c>
      <c r="Y26" s="268">
        <v>1.0999999999999999E-2</v>
      </c>
      <c r="Z26" s="268">
        <v>4.1000000000000002E-2</v>
      </c>
      <c r="AB26" s="15"/>
      <c r="AC26" s="39"/>
      <c r="AG26" s="274">
        <v>5.1000000000000004E-3</v>
      </c>
      <c r="AH26" s="274">
        <v>2.2599999999999999E-2</v>
      </c>
      <c r="AI26" s="274">
        <v>4.7600000000000003E-2</v>
      </c>
      <c r="AJ26" s="216"/>
      <c r="AK26" s="268">
        <v>1E-3</v>
      </c>
      <c r="AL26" s="268">
        <v>4.5999999999999999E-2</v>
      </c>
      <c r="AM26" s="268">
        <v>7.5999999999999998E-2</v>
      </c>
    </row>
    <row r="27" spans="2:39" x14ac:dyDescent="0.3">
      <c r="B27" s="15"/>
      <c r="F27" s="216"/>
      <c r="H27" s="61">
        <v>5.0000000000000002E-5</v>
      </c>
      <c r="I27" s="61"/>
      <c r="J27" s="218"/>
      <c r="K27" s="32"/>
      <c r="L27" s="92">
        <v>2.0000000000000002E-5</v>
      </c>
      <c r="M27" s="92"/>
      <c r="N27" s="226"/>
      <c r="O27" s="15"/>
      <c r="S27" s="218"/>
      <c r="T27" s="61">
        <v>1.0000000000000001E-5</v>
      </c>
      <c r="U27" s="61">
        <v>2.0000000000000001E-4</v>
      </c>
      <c r="V27" s="61">
        <v>1.0000000000000001E-5</v>
      </c>
      <c r="W27" s="216"/>
      <c r="X27" s="268">
        <v>1E-3</v>
      </c>
      <c r="Y27" s="268">
        <v>1.0999999999999999E-2</v>
      </c>
      <c r="Z27" s="268">
        <v>4.1000000000000002E-2</v>
      </c>
      <c r="AA27" s="226"/>
      <c r="AB27" s="15"/>
      <c r="AC27" s="39"/>
      <c r="AD27" s="47"/>
      <c r="AE27" s="47"/>
      <c r="AF27" s="218"/>
      <c r="AG27" s="39"/>
      <c r="AH27" s="61">
        <v>4.0000000000000002E-4</v>
      </c>
      <c r="AJ27" s="216"/>
      <c r="AK27" s="268">
        <v>1E-3</v>
      </c>
      <c r="AL27" s="268">
        <v>4.5999999999999999E-2</v>
      </c>
      <c r="AM27" s="268">
        <v>7.5999999999999998E-2</v>
      </c>
    </row>
    <row r="28" spans="2:39" x14ac:dyDescent="0.3">
      <c r="B28" s="15"/>
      <c r="C28" s="47"/>
      <c r="E28" s="22"/>
      <c r="F28" s="216"/>
      <c r="H28" s="61">
        <v>1E-4</v>
      </c>
      <c r="I28" s="61">
        <v>1E-3</v>
      </c>
      <c r="J28" s="218"/>
      <c r="K28" s="47"/>
      <c r="L28" s="92">
        <v>2.4000000000000001E-4</v>
      </c>
      <c r="M28" s="92">
        <v>5.0000000000000001E-3</v>
      </c>
      <c r="N28" s="226"/>
      <c r="O28" s="15"/>
      <c r="S28" s="218"/>
      <c r="U28" s="61"/>
      <c r="V28" s="61">
        <v>1.0000000000000001E-5</v>
      </c>
      <c r="W28" s="216"/>
      <c r="X28" s="61">
        <v>5.0000000000000002E-5</v>
      </c>
      <c r="Y28" s="61">
        <v>2.0000000000000001E-4</v>
      </c>
      <c r="AA28" s="226"/>
      <c r="AB28" s="15"/>
      <c r="AC28" s="22"/>
      <c r="AD28" s="47"/>
      <c r="AE28" s="47"/>
      <c r="AF28" s="218"/>
      <c r="AG28" s="61">
        <v>4.0000000000000003E-5</v>
      </c>
      <c r="AH28" s="61">
        <v>5.1999999999999995E-4</v>
      </c>
      <c r="AJ28" s="216"/>
      <c r="AK28" s="268">
        <v>1E-3</v>
      </c>
      <c r="AL28" s="268">
        <v>4.5999999999999999E-2</v>
      </c>
      <c r="AM28" s="268">
        <v>7.5999999999999998E-2</v>
      </c>
    </row>
    <row r="29" spans="2:39" x14ac:dyDescent="0.3">
      <c r="B29" s="15"/>
      <c r="F29" s="216"/>
      <c r="H29" s="61">
        <v>1E-4</v>
      </c>
      <c r="I29" s="61">
        <v>8.0000000000000004E-4</v>
      </c>
      <c r="J29" s="218"/>
      <c r="K29" s="47"/>
      <c r="L29" s="92"/>
      <c r="M29" s="92">
        <v>1E-4</v>
      </c>
      <c r="N29" s="226"/>
      <c r="O29" s="15"/>
      <c r="S29" s="218"/>
      <c r="T29" s="32"/>
      <c r="V29" s="61">
        <v>1.0000000000000001E-5</v>
      </c>
      <c r="W29" s="216"/>
      <c r="X29" s="61">
        <v>5.0000000000000002E-5</v>
      </c>
      <c r="Y29" s="61">
        <v>4.0000000000000002E-4</v>
      </c>
      <c r="Z29" s="61">
        <v>5.0000000000000001E-3</v>
      </c>
      <c r="AA29" s="226"/>
      <c r="AB29" s="15"/>
      <c r="AF29" s="218"/>
      <c r="AG29" s="32"/>
      <c r="AI29" s="61">
        <v>1E-4</v>
      </c>
      <c r="AJ29" s="216"/>
      <c r="AK29" s="92"/>
      <c r="AL29" s="92">
        <v>8.0000000000000004E-4</v>
      </c>
      <c r="AM29" s="237"/>
    </row>
    <row r="30" spans="2:39" x14ac:dyDescent="0.3">
      <c r="B30" s="15"/>
      <c r="F30" s="216"/>
      <c r="H30" s="61">
        <v>5.0000000000000002E-5</v>
      </c>
      <c r="I30" s="61">
        <v>2.0000000000000001E-4</v>
      </c>
      <c r="J30" s="218"/>
      <c r="K30" s="47"/>
      <c r="L30" s="92">
        <v>2.0000000000000001E-4</v>
      </c>
      <c r="M30" s="92">
        <v>4.0000000000000001E-3</v>
      </c>
      <c r="N30" s="226"/>
      <c r="O30" s="15"/>
      <c r="S30" s="218"/>
      <c r="U30" s="9">
        <v>1E-4</v>
      </c>
      <c r="V30" s="61">
        <v>2.0000000000000001E-4</v>
      </c>
      <c r="W30" s="216"/>
      <c r="X30" s="39"/>
      <c r="Y30" s="61"/>
      <c r="Z30" s="61">
        <v>1E-4</v>
      </c>
      <c r="AB30" s="15"/>
      <c r="AF30" s="218"/>
      <c r="AH30" s="47"/>
      <c r="AI30" s="61">
        <v>1E-4</v>
      </c>
      <c r="AJ30" s="216"/>
      <c r="AK30" s="92">
        <v>2.0000000000000001E-4</v>
      </c>
      <c r="AL30" s="92">
        <v>4.0000000000000002E-4</v>
      </c>
      <c r="AM30" s="42"/>
    </row>
    <row r="31" spans="2:39" x14ac:dyDescent="0.3">
      <c r="B31" s="15"/>
      <c r="F31" s="216"/>
      <c r="G31" s="47"/>
      <c r="H31" s="61">
        <v>1.0000000000000001E-5</v>
      </c>
      <c r="I31" s="61">
        <v>2.0000000000000001E-4</v>
      </c>
      <c r="J31" s="218"/>
      <c r="K31" s="47"/>
      <c r="L31" s="92"/>
      <c r="M31" s="92">
        <v>1E-4</v>
      </c>
      <c r="N31" s="226"/>
      <c r="O31" s="15"/>
      <c r="S31" s="218"/>
      <c r="T31" s="47"/>
      <c r="U31" s="61">
        <v>2.0000000000000001E-4</v>
      </c>
      <c r="V31" s="61">
        <v>1E-3</v>
      </c>
      <c r="W31" s="216"/>
      <c r="Z31" s="61">
        <v>1.0000000000000001E-5</v>
      </c>
      <c r="AA31" s="226"/>
      <c r="AB31" s="15"/>
      <c r="AF31" s="218"/>
      <c r="AG31" s="47"/>
      <c r="AH31" s="61"/>
      <c r="AI31" s="61">
        <v>3.0000000000000001E-5</v>
      </c>
      <c r="AJ31" s="216"/>
      <c r="AK31" s="47"/>
      <c r="AL31" s="237"/>
      <c r="AM31" s="92">
        <v>4.0000000000000002E-4</v>
      </c>
    </row>
    <row r="32" spans="2:39" x14ac:dyDescent="0.3">
      <c r="B32" s="15"/>
      <c r="F32" s="216"/>
      <c r="J32" s="218"/>
      <c r="K32" s="92"/>
      <c r="L32" s="92"/>
      <c r="M32" s="92">
        <v>1E-4</v>
      </c>
      <c r="N32" s="226"/>
      <c r="O32" s="15"/>
      <c r="S32" s="218"/>
      <c r="U32" s="61"/>
      <c r="V32" s="61">
        <v>2.0000000000000001E-4</v>
      </c>
      <c r="W32" s="216"/>
      <c r="Z32" s="61">
        <v>1.0000000000000001E-5</v>
      </c>
      <c r="AA32" s="226"/>
      <c r="AB32" s="15"/>
      <c r="AF32" s="218"/>
      <c r="AH32" s="61"/>
      <c r="AI32" s="61">
        <v>1.0000000000000001E-5</v>
      </c>
      <c r="AJ32" s="216"/>
      <c r="AK32" s="92"/>
      <c r="AL32" s="47"/>
      <c r="AM32" s="92">
        <v>4.0000000000000002E-4</v>
      </c>
    </row>
    <row r="33" spans="2:39" x14ac:dyDescent="0.3">
      <c r="B33" s="15"/>
      <c r="E33" s="32"/>
      <c r="F33" s="216"/>
      <c r="J33" s="218"/>
      <c r="K33" s="92"/>
      <c r="L33" s="92">
        <v>1E-4</v>
      </c>
      <c r="M33" s="92">
        <v>4.0000000000000002E-4</v>
      </c>
      <c r="N33" s="226"/>
      <c r="O33" s="15"/>
      <c r="S33" s="218"/>
      <c r="T33" s="39"/>
      <c r="V33" s="61">
        <v>1E-4</v>
      </c>
      <c r="W33" s="216"/>
      <c r="X33" s="32"/>
      <c r="Y33" s="61">
        <v>2.0000000000000001E-4</v>
      </c>
      <c r="Z33" s="61">
        <v>4.0000000000000001E-3</v>
      </c>
      <c r="AA33" s="226"/>
      <c r="AB33" s="15"/>
      <c r="AF33" s="218"/>
      <c r="AG33" s="39"/>
      <c r="AH33" s="61">
        <v>0</v>
      </c>
      <c r="AJ33" s="216"/>
      <c r="AK33" s="39"/>
      <c r="AL33" s="92"/>
      <c r="AM33" s="92">
        <v>4.0000000000000003E-5</v>
      </c>
    </row>
    <row r="34" spans="2:39" x14ac:dyDescent="0.3">
      <c r="B34" s="15"/>
      <c r="C34" s="22"/>
      <c r="E34" s="32"/>
      <c r="F34" s="216"/>
      <c r="J34" s="218"/>
      <c r="K34" s="92"/>
      <c r="L34" s="92"/>
      <c r="M34" s="92">
        <v>4.0000000000000002E-4</v>
      </c>
      <c r="N34" s="226"/>
      <c r="O34" s="15"/>
      <c r="S34" s="218"/>
      <c r="U34" s="61"/>
      <c r="V34" s="61">
        <v>1E-4</v>
      </c>
      <c r="W34" s="216"/>
      <c r="Y34" s="61"/>
      <c r="Z34" s="61">
        <v>5.0000000000000001E-4</v>
      </c>
      <c r="AB34" s="15"/>
      <c r="AC34" s="22"/>
      <c r="AH34" s="61">
        <v>0</v>
      </c>
      <c r="AJ34" s="216"/>
      <c r="AK34" s="92"/>
      <c r="AL34" s="92"/>
      <c r="AM34" s="92">
        <v>3.0000000000000001E-5</v>
      </c>
    </row>
    <row r="35" spans="2:39" x14ac:dyDescent="0.3">
      <c r="B35" s="15"/>
      <c r="C35" s="22"/>
      <c r="D35" s="1"/>
      <c r="E35" s="32"/>
      <c r="F35" s="216"/>
      <c r="G35" s="32"/>
      <c r="H35" s="32"/>
      <c r="I35" s="32"/>
      <c r="J35" s="218"/>
      <c r="K35" s="237"/>
      <c r="L35" s="92"/>
      <c r="M35" s="92">
        <v>4.0000000000000002E-4</v>
      </c>
      <c r="N35" s="226"/>
      <c r="O35" s="15"/>
      <c r="S35" s="218"/>
      <c r="U35" s="61"/>
      <c r="V35" s="61">
        <v>2.0000000000000001E-4</v>
      </c>
      <c r="W35" s="216"/>
      <c r="Z35" s="61">
        <v>1E-4</v>
      </c>
      <c r="AA35" s="226"/>
      <c r="AB35" s="15"/>
      <c r="AC35" s="22"/>
      <c r="AH35" s="61">
        <v>0</v>
      </c>
      <c r="AJ35" s="216"/>
      <c r="AK35" s="92"/>
      <c r="AL35" s="92"/>
      <c r="AM35" s="92">
        <v>1.0000000000000001E-5</v>
      </c>
    </row>
    <row r="36" spans="2:39" x14ac:dyDescent="0.3">
      <c r="B36" s="15"/>
      <c r="C36" s="32"/>
      <c r="D36" s="1"/>
      <c r="F36" s="216"/>
      <c r="G36" s="32"/>
      <c r="H36" s="32"/>
      <c r="I36" s="32"/>
      <c r="J36" s="218"/>
      <c r="K36" s="237"/>
      <c r="L36" s="92"/>
      <c r="M36" s="92">
        <v>2.0000000000000001E-4</v>
      </c>
      <c r="N36" s="226"/>
      <c r="O36" s="15"/>
      <c r="S36" s="218"/>
      <c r="T36" s="32"/>
      <c r="U36" s="61"/>
      <c r="V36" s="61">
        <v>4.0000000000000002E-4</v>
      </c>
      <c r="W36" s="216"/>
      <c r="Z36" s="61">
        <v>2.0000000000000002E-5</v>
      </c>
      <c r="AA36" s="226"/>
      <c r="AB36" s="15"/>
      <c r="AC36" s="32"/>
      <c r="AH36" s="61">
        <v>0</v>
      </c>
      <c r="AJ36" s="216"/>
      <c r="AK36" s="92"/>
      <c r="AL36" s="92">
        <v>4.0000000000000003E-5</v>
      </c>
      <c r="AM36" s="92">
        <v>2.0000000000000001E-4</v>
      </c>
    </row>
    <row r="37" spans="2:39" x14ac:dyDescent="0.3">
      <c r="B37" s="15"/>
      <c r="C37" s="32"/>
      <c r="D37" s="1"/>
      <c r="F37" s="216"/>
      <c r="G37" s="32"/>
      <c r="H37" s="32"/>
      <c r="I37" s="32"/>
      <c r="J37" s="218"/>
      <c r="K37" s="237"/>
      <c r="L37" s="92">
        <v>2.0000000000000002E-5</v>
      </c>
      <c r="M37" s="92">
        <v>4.0000000000000002E-4</v>
      </c>
      <c r="N37" s="226"/>
      <c r="O37" s="15"/>
      <c r="S37" s="218"/>
      <c r="U37" s="61">
        <v>2.0000000000000002E-5</v>
      </c>
      <c r="V37" s="61">
        <v>4.0000000000000002E-4</v>
      </c>
      <c r="W37" s="216"/>
      <c r="Z37" s="61">
        <v>2.0000000000000002E-5</v>
      </c>
      <c r="AA37" s="226"/>
      <c r="AB37" s="15"/>
      <c r="AC37" s="32"/>
      <c r="AH37" s="61">
        <v>0</v>
      </c>
      <c r="AJ37" s="216"/>
      <c r="AK37" s="92"/>
      <c r="AL37" s="92">
        <v>4.0000000000000003E-5</v>
      </c>
      <c r="AM37" s="92">
        <v>2.0000000000000001E-4</v>
      </c>
    </row>
    <row r="38" spans="2:39" x14ac:dyDescent="0.3">
      <c r="B38" s="15"/>
      <c r="C38" s="32"/>
      <c r="D38" s="22"/>
      <c r="F38" s="216"/>
      <c r="G38" s="47"/>
      <c r="J38" s="218"/>
      <c r="K38" s="1"/>
      <c r="N38" s="226"/>
      <c r="O38" s="15"/>
      <c r="S38" s="218"/>
      <c r="T38" s="32"/>
      <c r="U38" s="61"/>
      <c r="V38" s="61">
        <v>2.0000000000000001E-4</v>
      </c>
      <c r="W38" s="216"/>
      <c r="X38" s="47"/>
      <c r="Y38" s="61">
        <v>2.0000000000000001E-4</v>
      </c>
      <c r="Z38" s="61">
        <v>5.9999999999999995E-4</v>
      </c>
      <c r="AA38" s="226"/>
      <c r="AB38" s="15"/>
      <c r="AC38" s="32"/>
      <c r="AD38" s="22"/>
      <c r="AE38" s="22"/>
      <c r="AF38" s="218"/>
      <c r="AG38" s="32"/>
      <c r="AH38" s="61">
        <v>0</v>
      </c>
      <c r="AJ38" s="216"/>
      <c r="AK38" s="32"/>
      <c r="AL38" s="92">
        <v>4.0000000000000003E-5</v>
      </c>
      <c r="AM38" s="92">
        <v>2.0000000000000001E-4</v>
      </c>
    </row>
    <row r="39" spans="2:39" x14ac:dyDescent="0.3">
      <c r="B39" s="15"/>
      <c r="C39" s="47"/>
      <c r="D39" s="22"/>
      <c r="F39" s="216"/>
      <c r="G39" s="47"/>
      <c r="H39" s="47"/>
      <c r="I39" s="47"/>
      <c r="J39" s="218"/>
      <c r="K39" s="1"/>
      <c r="N39" s="226"/>
      <c r="O39" s="15"/>
      <c r="S39" s="218"/>
      <c r="W39" s="216"/>
      <c r="X39" s="47"/>
      <c r="Z39" s="61">
        <v>5.9999999999999995E-4</v>
      </c>
      <c r="AA39" s="226"/>
      <c r="AB39" s="15"/>
      <c r="AF39" s="218"/>
      <c r="AI39" s="61">
        <v>1E-4</v>
      </c>
      <c r="AJ39" s="216"/>
      <c r="AK39" s="92"/>
      <c r="AL39" s="92">
        <v>4.0000000000000003E-5</v>
      </c>
      <c r="AM39" s="92">
        <v>5.0000000000000002E-5</v>
      </c>
    </row>
    <row r="40" spans="2:39" x14ac:dyDescent="0.3">
      <c r="B40" s="15"/>
      <c r="C40" s="47"/>
      <c r="D40" s="32"/>
      <c r="F40" s="216"/>
      <c r="G40" s="47"/>
      <c r="H40" s="47"/>
      <c r="I40" s="47"/>
      <c r="J40" s="218"/>
      <c r="N40" s="226"/>
      <c r="O40" s="15"/>
      <c r="S40" s="218"/>
      <c r="W40" s="216"/>
      <c r="Z40" s="61">
        <v>4.0000000000000002E-4</v>
      </c>
      <c r="AA40" s="226"/>
      <c r="AB40" s="15"/>
      <c r="AF40" s="218"/>
      <c r="AI40" s="61">
        <v>1E-4</v>
      </c>
      <c r="AJ40" s="216"/>
      <c r="AK40" s="92"/>
      <c r="AL40" s="92">
        <v>4.0000000000000003E-5</v>
      </c>
      <c r="AM40" s="92">
        <v>5.0000000000000002E-5</v>
      </c>
    </row>
    <row r="41" spans="2:39" x14ac:dyDescent="0.3">
      <c r="B41" s="15"/>
      <c r="C41" s="47"/>
      <c r="D41" s="32"/>
      <c r="F41" s="216"/>
      <c r="G41" s="47"/>
      <c r="H41" s="47"/>
      <c r="I41" s="47"/>
      <c r="J41" s="218"/>
      <c r="N41" s="226"/>
      <c r="O41" s="15"/>
      <c r="P41" s="47"/>
      <c r="Q41" s="32"/>
      <c r="R41" s="32"/>
      <c r="S41" s="218"/>
      <c r="T41" s="47"/>
      <c r="W41" s="216"/>
      <c r="Z41" s="61">
        <v>2.9999999999999997E-4</v>
      </c>
      <c r="AA41" s="226"/>
      <c r="AB41" s="15"/>
      <c r="AF41" s="218"/>
      <c r="AH41" s="61"/>
      <c r="AI41" s="61">
        <v>1E-4</v>
      </c>
      <c r="AJ41" s="216"/>
      <c r="AK41" s="92"/>
      <c r="AL41" s="92">
        <v>4.0000000000000003E-5</v>
      </c>
      <c r="AM41" s="92">
        <v>5.0000000000000002E-5</v>
      </c>
    </row>
    <row r="42" spans="2:39" x14ac:dyDescent="0.3">
      <c r="B42" s="15"/>
      <c r="C42" s="47"/>
      <c r="D42" s="32"/>
      <c r="F42" s="216"/>
      <c r="G42" s="61"/>
      <c r="H42" s="47"/>
      <c r="I42" s="47"/>
      <c r="J42" s="218"/>
      <c r="N42" s="226"/>
      <c r="O42" s="15"/>
      <c r="P42" s="47"/>
      <c r="Q42" s="32"/>
      <c r="R42" s="32"/>
      <c r="S42" s="218"/>
      <c r="T42" s="47"/>
      <c r="W42" s="216"/>
      <c r="X42" s="61"/>
      <c r="Z42" s="61">
        <v>2.0000000000000001E-4</v>
      </c>
      <c r="AB42" s="15"/>
      <c r="AF42" s="218"/>
      <c r="AI42" s="61">
        <v>5.0000000000000002E-5</v>
      </c>
      <c r="AJ42" s="216"/>
      <c r="AK42" s="92"/>
      <c r="AL42" s="237"/>
      <c r="AM42" s="92">
        <v>5.0000000000000002E-5</v>
      </c>
    </row>
    <row r="43" spans="2:39" x14ac:dyDescent="0.3">
      <c r="B43" s="15"/>
      <c r="C43" s="61"/>
      <c r="D43" s="1"/>
      <c r="F43" s="217"/>
      <c r="G43" s="61"/>
      <c r="J43" s="219"/>
      <c r="N43" s="226"/>
      <c r="O43" s="15"/>
      <c r="P43" s="61"/>
      <c r="S43" s="219"/>
      <c r="V43" s="61"/>
      <c r="W43" s="217"/>
      <c r="Y43" s="61">
        <v>4.0000000000000003E-5</v>
      </c>
      <c r="Z43" s="61">
        <v>4.0000000000000002E-4</v>
      </c>
      <c r="AB43" s="15"/>
      <c r="AC43" s="61"/>
      <c r="AG43" s="61"/>
      <c r="AI43" s="61">
        <v>5.0000000000000002E-5</v>
      </c>
      <c r="AJ43" s="217"/>
      <c r="AK43" s="92"/>
      <c r="AL43" s="237"/>
      <c r="AM43" s="92">
        <v>8.0000000000000007E-5</v>
      </c>
    </row>
    <row r="44" spans="2:39" x14ac:dyDescent="0.3">
      <c r="B44" s="15"/>
      <c r="C44" s="61"/>
      <c r="D44" s="47"/>
      <c r="E44" s="47"/>
      <c r="F44" s="217"/>
      <c r="G44" s="61"/>
      <c r="J44" s="219"/>
      <c r="N44" s="226"/>
      <c r="O44" s="15"/>
      <c r="P44" s="61"/>
      <c r="S44" s="219"/>
      <c r="V44" s="61"/>
      <c r="W44" s="217"/>
      <c r="Y44" s="61"/>
      <c r="Z44" s="61">
        <v>1.4999999999999999E-4</v>
      </c>
      <c r="AB44" s="15"/>
      <c r="AC44" s="61"/>
      <c r="AG44" s="61"/>
      <c r="AI44" s="61">
        <v>5.0000000000000002E-5</v>
      </c>
      <c r="AJ44" s="217"/>
      <c r="AK44" s="92"/>
      <c r="AL44" s="92">
        <v>1E-4</v>
      </c>
      <c r="AM44" s="92">
        <v>4.0000000000000002E-4</v>
      </c>
    </row>
    <row r="45" spans="2:39" ht="12.75" thickBot="1" x14ac:dyDescent="0.35">
      <c r="B45" s="15"/>
      <c r="C45" s="61"/>
      <c r="D45" s="47"/>
      <c r="E45" s="47"/>
      <c r="F45" s="217"/>
      <c r="G45" s="1"/>
      <c r="J45" s="219"/>
      <c r="N45" s="226"/>
      <c r="O45" s="15"/>
      <c r="P45" s="61"/>
      <c r="Q45" s="47"/>
      <c r="R45" s="47"/>
      <c r="S45" s="219"/>
      <c r="T45" s="61"/>
      <c r="W45" s="217"/>
      <c r="AA45" s="226"/>
      <c r="AB45" s="15"/>
      <c r="AC45" s="61"/>
      <c r="AH45" s="61">
        <v>4.0000000000000003E-5</v>
      </c>
      <c r="AI45" s="61">
        <v>4.0000000000000002E-4</v>
      </c>
      <c r="AJ45" s="217"/>
      <c r="AK45" s="92"/>
      <c r="AL45" s="92">
        <v>1E-4</v>
      </c>
      <c r="AM45" s="92">
        <v>4.0000000000000002E-4</v>
      </c>
    </row>
    <row r="46" spans="2:39" ht="12.75" thickBot="1" x14ac:dyDescent="0.35">
      <c r="C46" s="1"/>
      <c r="D46" s="47"/>
      <c r="E46" s="47"/>
      <c r="F46" s="215"/>
      <c r="G46" s="1"/>
      <c r="J46" s="219"/>
      <c r="N46" s="228"/>
      <c r="P46" s="1"/>
      <c r="Q46" s="47"/>
      <c r="R46" s="47"/>
      <c r="S46" s="226"/>
      <c r="W46" s="215"/>
      <c r="AA46" s="226"/>
      <c r="AH46" s="61"/>
      <c r="AI46" s="61">
        <v>2.9999999999999997E-4</v>
      </c>
      <c r="AJ46" s="215"/>
      <c r="AK46" s="92"/>
      <c r="AL46" s="237"/>
      <c r="AM46" s="92">
        <v>2.0000000000000001E-4</v>
      </c>
    </row>
    <row r="47" spans="2:39" x14ac:dyDescent="0.3">
      <c r="C47" s="1"/>
      <c r="D47" s="61"/>
      <c r="E47" s="61"/>
      <c r="F47" s="218"/>
      <c r="G47" s="1"/>
      <c r="J47" s="218"/>
      <c r="N47" s="226"/>
      <c r="P47" s="1"/>
      <c r="Q47" s="47"/>
      <c r="R47" s="47"/>
      <c r="S47" s="226"/>
      <c r="W47" s="218"/>
      <c r="AA47" s="226"/>
      <c r="AD47" s="47"/>
      <c r="AE47" s="47"/>
      <c r="AF47" s="218"/>
      <c r="AI47" s="61">
        <v>1.0000000000000001E-5</v>
      </c>
      <c r="AJ47" s="218"/>
      <c r="AK47" s="92"/>
      <c r="AL47" s="237"/>
      <c r="AM47" s="92">
        <v>1.0000000000000001E-5</v>
      </c>
    </row>
    <row r="48" spans="2:39" x14ac:dyDescent="0.3">
      <c r="C48" s="1"/>
      <c r="D48" s="61"/>
      <c r="E48" s="61"/>
      <c r="F48" s="218"/>
      <c r="G48" s="1"/>
      <c r="J48" s="218"/>
      <c r="N48" s="226"/>
      <c r="P48" s="1"/>
      <c r="Q48" s="61"/>
      <c r="R48" s="61"/>
      <c r="S48" s="226"/>
      <c r="V48" s="61"/>
      <c r="W48" s="218"/>
      <c r="AA48" s="226"/>
      <c r="AD48" s="61"/>
      <c r="AE48" s="61"/>
      <c r="AF48" s="218"/>
      <c r="AJ48" s="218"/>
      <c r="AK48" s="92"/>
      <c r="AL48" s="91">
        <v>1.0000000000000001E-5</v>
      </c>
      <c r="AM48" s="237"/>
    </row>
    <row r="49" spans="1:39" x14ac:dyDescent="0.3">
      <c r="C49" s="1"/>
      <c r="D49" s="61"/>
      <c r="E49" s="61"/>
      <c r="F49" s="218"/>
      <c r="J49" s="218"/>
      <c r="N49" s="226"/>
      <c r="P49" s="1"/>
      <c r="Q49" s="61"/>
      <c r="R49" s="61"/>
      <c r="S49" s="226"/>
      <c r="V49" s="61"/>
      <c r="W49" s="218"/>
      <c r="AA49" s="226"/>
      <c r="AD49" s="61"/>
      <c r="AE49" s="61"/>
      <c r="AF49" s="218"/>
      <c r="AJ49" s="218"/>
      <c r="AK49" s="92"/>
      <c r="AL49" s="92"/>
      <c r="AM49" s="91">
        <v>1.0000000000000001E-5</v>
      </c>
    </row>
    <row r="50" spans="1:39" s="6" customFormat="1" x14ac:dyDescent="0.3">
      <c r="A50" s="224"/>
      <c r="C50" s="10"/>
      <c r="D50" s="10"/>
      <c r="E50" s="10"/>
      <c r="F50" s="222"/>
      <c r="G50" s="10"/>
      <c r="H50" s="10"/>
      <c r="I50" s="10"/>
      <c r="J50" s="222"/>
      <c r="K50" s="10"/>
      <c r="L50" s="10"/>
      <c r="M50" s="10"/>
      <c r="N50" s="222"/>
      <c r="P50" s="10"/>
      <c r="Q50" s="10"/>
      <c r="R50" s="10"/>
      <c r="S50" s="222"/>
      <c r="U50" s="10"/>
      <c r="V50" s="10"/>
      <c r="W50" s="222"/>
      <c r="X50" s="10"/>
      <c r="Y50" s="10"/>
      <c r="Z50" s="10"/>
      <c r="AA50" s="222"/>
      <c r="AC50" s="10"/>
      <c r="AD50" s="10"/>
      <c r="AE50" s="10"/>
      <c r="AF50" s="222"/>
      <c r="AG50" s="10"/>
      <c r="AH50" s="10"/>
      <c r="AI50" s="10"/>
      <c r="AJ50" s="222"/>
      <c r="AK50" s="10"/>
    </row>
    <row r="51" spans="1:39" s="6" customFormat="1" x14ac:dyDescent="0.3">
      <c r="A51" s="224"/>
      <c r="C51" s="10"/>
      <c r="D51" s="10"/>
      <c r="E51" s="10"/>
      <c r="F51" s="222"/>
      <c r="G51" s="10"/>
      <c r="H51" s="10"/>
      <c r="I51" s="10"/>
      <c r="J51" s="222"/>
      <c r="K51" s="10"/>
      <c r="L51" s="10"/>
      <c r="M51" s="10"/>
      <c r="N51" s="222"/>
      <c r="P51" s="10"/>
      <c r="Q51" s="10"/>
      <c r="R51" s="10"/>
      <c r="S51" s="222"/>
      <c r="U51" s="10"/>
      <c r="V51" s="10"/>
      <c r="W51" s="222"/>
      <c r="X51" s="10"/>
      <c r="Y51" s="10"/>
      <c r="Z51" s="10"/>
      <c r="AA51" s="222"/>
      <c r="AC51" s="10"/>
      <c r="AD51" s="10"/>
      <c r="AE51" s="10"/>
      <c r="AF51" s="222"/>
      <c r="AG51" s="10"/>
      <c r="AH51" s="10"/>
      <c r="AI51" s="10"/>
      <c r="AJ51" s="222"/>
      <c r="AK51" s="10"/>
    </row>
    <row r="52" spans="1:39" s="6" customFormat="1" x14ac:dyDescent="0.3">
      <c r="A52" s="224"/>
      <c r="C52" s="10"/>
      <c r="D52" s="10"/>
      <c r="E52" s="10"/>
      <c r="F52" s="222"/>
      <c r="G52" s="10"/>
      <c r="H52" s="10"/>
      <c r="I52" s="10"/>
      <c r="J52" s="222"/>
      <c r="K52" s="10"/>
      <c r="L52" s="10"/>
      <c r="M52" s="10"/>
      <c r="N52" s="222"/>
      <c r="P52" s="10"/>
      <c r="Q52" s="10"/>
      <c r="R52" s="10"/>
      <c r="S52" s="222"/>
      <c r="U52" s="10"/>
      <c r="V52" s="10"/>
      <c r="W52" s="222"/>
      <c r="X52" s="10"/>
      <c r="Y52" s="10"/>
      <c r="Z52" s="10"/>
      <c r="AA52" s="222"/>
      <c r="AC52" s="10"/>
      <c r="AD52" s="10"/>
      <c r="AE52" s="10"/>
      <c r="AF52" s="222"/>
      <c r="AG52" s="10"/>
      <c r="AH52" s="10"/>
      <c r="AI52" s="10"/>
      <c r="AJ52" s="222"/>
      <c r="AK52" s="10"/>
    </row>
    <row r="53" spans="1:39" s="6" customFormat="1" x14ac:dyDescent="0.3">
      <c r="A53" s="224"/>
      <c r="C53" s="10"/>
      <c r="D53" s="10"/>
      <c r="E53" s="10"/>
      <c r="F53" s="222"/>
      <c r="G53" s="10"/>
      <c r="H53" s="10"/>
      <c r="I53" s="10"/>
      <c r="J53" s="222"/>
      <c r="K53" s="10"/>
      <c r="L53" s="10"/>
      <c r="M53" s="10"/>
      <c r="N53" s="222"/>
      <c r="P53" s="10"/>
      <c r="Q53" s="10"/>
      <c r="R53" s="10"/>
      <c r="S53" s="222"/>
      <c r="U53" s="10"/>
      <c r="V53" s="10"/>
      <c r="W53" s="222"/>
      <c r="X53" s="10"/>
      <c r="Y53" s="10"/>
      <c r="Z53" s="10"/>
      <c r="AA53" s="222"/>
      <c r="AC53" s="10"/>
      <c r="AD53" s="10"/>
      <c r="AE53" s="10"/>
      <c r="AF53" s="222"/>
      <c r="AG53" s="10"/>
      <c r="AH53" s="10"/>
      <c r="AI53" s="10"/>
      <c r="AJ53" s="222"/>
      <c r="AK53" s="10"/>
    </row>
    <row r="54" spans="1:39" s="6" customFormat="1" x14ac:dyDescent="0.3">
      <c r="A54" s="224"/>
      <c r="C54" s="10"/>
      <c r="D54" s="10"/>
      <c r="E54" s="10"/>
      <c r="F54" s="222"/>
      <c r="G54" s="10"/>
      <c r="H54" s="10"/>
      <c r="I54" s="10"/>
      <c r="J54" s="222"/>
      <c r="K54" s="10"/>
      <c r="L54" s="10"/>
      <c r="M54" s="10"/>
      <c r="N54" s="222"/>
      <c r="P54" s="10"/>
      <c r="Q54" s="10"/>
      <c r="R54" s="10"/>
      <c r="S54" s="222"/>
      <c r="U54" s="10"/>
      <c r="V54" s="10"/>
      <c r="W54" s="222"/>
      <c r="X54" s="10"/>
      <c r="Y54" s="10"/>
      <c r="Z54" s="10"/>
      <c r="AA54" s="222"/>
      <c r="AC54" s="10"/>
      <c r="AD54" s="10"/>
      <c r="AE54" s="10"/>
      <c r="AF54" s="222"/>
      <c r="AG54" s="10"/>
      <c r="AH54" s="10"/>
      <c r="AI54" s="10"/>
      <c r="AJ54" s="222"/>
      <c r="AK54" s="10"/>
    </row>
    <row r="55" spans="1:39" s="6" customFormat="1" x14ac:dyDescent="0.3">
      <c r="A55" s="224"/>
      <c r="C55" s="10"/>
      <c r="D55" s="10"/>
      <c r="E55" s="10"/>
      <c r="F55" s="222"/>
      <c r="G55" s="10"/>
      <c r="H55" s="10"/>
      <c r="I55" s="10"/>
      <c r="J55" s="222"/>
      <c r="K55" s="10"/>
      <c r="L55" s="10"/>
      <c r="M55" s="10"/>
      <c r="N55" s="222"/>
      <c r="P55" s="10"/>
      <c r="Q55" s="10"/>
      <c r="R55" s="10"/>
      <c r="S55" s="222"/>
      <c r="U55" s="10"/>
      <c r="V55" s="10"/>
      <c r="W55" s="222"/>
      <c r="X55" s="10"/>
      <c r="Y55" s="10"/>
      <c r="Z55" s="10"/>
      <c r="AA55" s="222"/>
      <c r="AC55" s="10"/>
      <c r="AD55" s="10"/>
      <c r="AE55" s="10"/>
      <c r="AF55" s="222"/>
      <c r="AG55" s="10"/>
      <c r="AH55" s="10"/>
      <c r="AI55" s="10"/>
      <c r="AJ55" s="222"/>
      <c r="AK55" s="10"/>
    </row>
    <row r="56" spans="1:39" s="224" customFormat="1" x14ac:dyDescent="0.3">
      <c r="C56" s="222"/>
      <c r="D56" s="222"/>
      <c r="E56" s="222"/>
      <c r="F56" s="222"/>
      <c r="G56" s="222"/>
      <c r="H56" s="222"/>
      <c r="I56" s="222"/>
      <c r="J56" s="222"/>
      <c r="K56" s="222"/>
      <c r="L56" s="222"/>
      <c r="M56" s="222"/>
      <c r="N56" s="222"/>
      <c r="P56" s="222"/>
      <c r="Q56" s="222"/>
      <c r="R56" s="222"/>
      <c r="S56" s="222"/>
      <c r="U56" s="222"/>
      <c r="V56" s="222"/>
      <c r="W56" s="222"/>
      <c r="X56" s="222"/>
      <c r="Y56" s="222"/>
      <c r="Z56" s="222"/>
      <c r="AA56" s="222"/>
      <c r="AC56" s="222"/>
      <c r="AD56" s="222"/>
      <c r="AE56" s="222"/>
      <c r="AF56" s="222"/>
      <c r="AG56" s="222"/>
      <c r="AH56" s="222"/>
      <c r="AI56" s="222"/>
      <c r="AJ56" s="222"/>
      <c r="AK56" s="222"/>
    </row>
    <row r="57" spans="1:39" s="6" customFormat="1" x14ac:dyDescent="0.3">
      <c r="A57" s="224"/>
      <c r="C57" s="10"/>
      <c r="D57" s="10"/>
      <c r="E57" s="10"/>
      <c r="F57" s="222"/>
      <c r="G57" s="10"/>
      <c r="H57" s="10"/>
      <c r="I57" s="10"/>
      <c r="J57" s="222"/>
      <c r="K57" s="10"/>
      <c r="L57" s="10"/>
      <c r="M57" s="10"/>
      <c r="N57" s="222"/>
      <c r="P57" s="10"/>
      <c r="Q57" s="10"/>
      <c r="R57" s="10"/>
      <c r="S57" s="222"/>
      <c r="U57" s="10"/>
      <c r="V57" s="10"/>
      <c r="W57" s="222"/>
      <c r="X57" s="10"/>
      <c r="Y57" s="10"/>
      <c r="Z57" s="10"/>
      <c r="AA57" s="222"/>
      <c r="AC57" s="10"/>
      <c r="AD57" s="10"/>
      <c r="AE57" s="10"/>
      <c r="AF57" s="222"/>
      <c r="AG57" s="10"/>
      <c r="AH57" s="10"/>
      <c r="AI57" s="10"/>
      <c r="AJ57" s="222"/>
      <c r="AK57" s="10"/>
    </row>
    <row r="58" spans="1:39" s="6" customFormat="1" x14ac:dyDescent="0.3">
      <c r="A58" s="224"/>
      <c r="C58" s="10"/>
      <c r="D58" s="10"/>
      <c r="E58" s="10"/>
      <c r="F58" s="222"/>
      <c r="G58" s="10"/>
      <c r="H58" s="10"/>
      <c r="I58" s="10"/>
      <c r="J58" s="222"/>
      <c r="K58" s="10"/>
      <c r="L58" s="10"/>
      <c r="M58" s="10"/>
      <c r="N58" s="222"/>
      <c r="P58" s="10"/>
      <c r="Q58" s="10"/>
      <c r="R58" s="10"/>
      <c r="S58" s="222"/>
      <c r="U58" s="10"/>
      <c r="V58" s="10"/>
      <c r="W58" s="222"/>
      <c r="X58" s="10"/>
      <c r="Y58" s="10"/>
      <c r="Z58" s="10"/>
      <c r="AA58" s="222"/>
      <c r="AC58" s="10"/>
      <c r="AD58" s="10"/>
      <c r="AE58" s="10"/>
      <c r="AF58" s="222"/>
      <c r="AG58" s="10"/>
      <c r="AH58" s="10"/>
      <c r="AI58" s="10"/>
      <c r="AJ58" s="222"/>
      <c r="AK58" s="10"/>
    </row>
    <row r="59" spans="1:39" s="6" customFormat="1" x14ac:dyDescent="0.3">
      <c r="A59" s="224"/>
      <c r="C59" s="10"/>
      <c r="D59" s="10"/>
      <c r="E59" s="10"/>
      <c r="F59" s="222"/>
      <c r="G59" s="10"/>
      <c r="H59" s="10"/>
      <c r="I59" s="10"/>
      <c r="J59" s="222"/>
      <c r="K59" s="10"/>
      <c r="L59" s="10"/>
      <c r="M59" s="10"/>
      <c r="N59" s="222"/>
      <c r="P59" s="10"/>
      <c r="Q59" s="10"/>
      <c r="R59" s="10"/>
      <c r="S59" s="222"/>
      <c r="U59" s="10"/>
      <c r="V59" s="10"/>
      <c r="W59" s="222"/>
      <c r="X59" s="10"/>
      <c r="Y59" s="10"/>
      <c r="Z59" s="10"/>
      <c r="AA59" s="222"/>
      <c r="AC59" s="10"/>
      <c r="AD59" s="10"/>
      <c r="AE59" s="10"/>
      <c r="AF59" s="222"/>
      <c r="AG59" s="10"/>
      <c r="AH59" s="10"/>
      <c r="AI59" s="10"/>
      <c r="AJ59" s="222"/>
      <c r="AK59" s="10"/>
    </row>
    <row r="60" spans="1:39" s="6" customFormat="1" x14ac:dyDescent="0.3">
      <c r="A60" s="224"/>
      <c r="C60" s="10"/>
      <c r="D60" s="10"/>
      <c r="E60" s="10"/>
      <c r="F60" s="222"/>
      <c r="G60" s="10"/>
      <c r="H60" s="10"/>
      <c r="I60" s="10"/>
      <c r="J60" s="222"/>
      <c r="K60" s="10"/>
      <c r="L60" s="10"/>
      <c r="M60" s="10"/>
      <c r="N60" s="222"/>
      <c r="P60" s="10"/>
      <c r="Q60" s="10"/>
      <c r="R60" s="10"/>
      <c r="S60" s="222"/>
      <c r="U60" s="10"/>
      <c r="V60" s="10"/>
      <c r="W60" s="222"/>
      <c r="X60" s="10"/>
      <c r="Y60" s="10"/>
      <c r="Z60" s="10"/>
      <c r="AA60" s="222"/>
      <c r="AC60" s="10"/>
      <c r="AD60" s="10"/>
      <c r="AE60" s="10"/>
      <c r="AF60" s="222"/>
      <c r="AG60" s="10"/>
      <c r="AH60" s="10"/>
      <c r="AI60" s="10"/>
      <c r="AJ60" s="222"/>
      <c r="AK60" s="10"/>
    </row>
    <row r="61" spans="1:39" s="6" customFormat="1" x14ac:dyDescent="0.3">
      <c r="A61" s="224"/>
      <c r="C61" s="10"/>
      <c r="D61" s="10"/>
      <c r="E61" s="10"/>
      <c r="F61" s="222"/>
      <c r="G61" s="10"/>
      <c r="H61" s="10"/>
      <c r="I61" s="10"/>
      <c r="J61" s="222"/>
      <c r="K61" s="10"/>
      <c r="L61" s="10"/>
      <c r="M61" s="10"/>
      <c r="N61" s="222"/>
      <c r="P61" s="10"/>
      <c r="Q61" s="10"/>
      <c r="R61" s="10"/>
      <c r="S61" s="222"/>
      <c r="U61" s="10"/>
      <c r="V61" s="10"/>
      <c r="W61" s="222"/>
      <c r="X61" s="10"/>
      <c r="Y61" s="10"/>
      <c r="Z61" s="10"/>
      <c r="AA61" s="222"/>
      <c r="AC61" s="10"/>
      <c r="AD61" s="10"/>
      <c r="AE61" s="10"/>
      <c r="AF61" s="222"/>
      <c r="AG61" s="10"/>
      <c r="AH61" s="10"/>
      <c r="AI61" s="10"/>
      <c r="AJ61" s="222"/>
      <c r="AK61" s="10"/>
    </row>
    <row r="62" spans="1:39" s="6" customFormat="1" x14ac:dyDescent="0.3">
      <c r="A62" s="224"/>
      <c r="C62" s="10"/>
      <c r="D62" s="10"/>
      <c r="E62" s="10"/>
      <c r="F62" s="222"/>
      <c r="G62" s="10"/>
      <c r="H62" s="10"/>
      <c r="I62" s="10"/>
      <c r="J62" s="222"/>
      <c r="K62" s="10"/>
      <c r="L62" s="10"/>
      <c r="M62" s="10"/>
      <c r="N62" s="222"/>
      <c r="P62" s="10"/>
      <c r="Q62" s="10"/>
      <c r="R62" s="10"/>
      <c r="S62" s="222"/>
      <c r="U62" s="10"/>
      <c r="V62" s="10"/>
      <c r="W62" s="222"/>
      <c r="X62" s="10"/>
      <c r="Y62" s="10"/>
      <c r="Z62" s="10"/>
      <c r="AA62" s="222"/>
      <c r="AC62" s="10"/>
      <c r="AD62" s="10"/>
      <c r="AE62" s="10"/>
      <c r="AF62" s="222"/>
      <c r="AG62" s="10"/>
      <c r="AH62" s="10"/>
      <c r="AI62" s="10"/>
      <c r="AJ62" s="222"/>
      <c r="AK62" s="10"/>
    </row>
    <row r="63" spans="1:39" s="6" customFormat="1" x14ac:dyDescent="0.3">
      <c r="A63" s="224"/>
      <c r="C63" s="10"/>
      <c r="D63" s="10"/>
      <c r="E63" s="10"/>
      <c r="F63" s="222"/>
      <c r="G63" s="10"/>
      <c r="H63" s="10"/>
      <c r="I63" s="10"/>
      <c r="J63" s="222"/>
      <c r="K63" s="10"/>
      <c r="L63" s="10"/>
      <c r="M63" s="10"/>
      <c r="N63" s="222"/>
      <c r="P63" s="10"/>
      <c r="Q63" s="10"/>
      <c r="R63" s="10"/>
      <c r="S63" s="222"/>
      <c r="U63" s="10"/>
      <c r="V63" s="10"/>
      <c r="W63" s="222"/>
      <c r="X63" s="10"/>
      <c r="Y63" s="10"/>
      <c r="Z63" s="10"/>
      <c r="AA63" s="222"/>
      <c r="AC63" s="10"/>
      <c r="AD63" s="10"/>
      <c r="AE63" s="10"/>
      <c r="AF63" s="222"/>
      <c r="AG63" s="10"/>
      <c r="AH63" s="10"/>
      <c r="AI63" s="10"/>
      <c r="AJ63" s="222"/>
      <c r="AK63" s="10"/>
    </row>
    <row r="64" spans="1:39" s="6" customFormat="1" x14ac:dyDescent="0.3">
      <c r="A64" s="224"/>
      <c r="C64" s="10"/>
      <c r="D64" s="10"/>
      <c r="E64" s="10"/>
      <c r="F64" s="222"/>
      <c r="G64" s="10"/>
      <c r="H64" s="10"/>
      <c r="I64" s="10"/>
      <c r="J64" s="222"/>
      <c r="K64" s="10"/>
      <c r="L64" s="10"/>
      <c r="M64" s="10"/>
      <c r="N64" s="222"/>
      <c r="P64" s="10"/>
      <c r="Q64" s="10"/>
      <c r="R64" s="10"/>
      <c r="S64" s="222"/>
      <c r="U64" s="10"/>
      <c r="V64" s="10"/>
      <c r="W64" s="222"/>
      <c r="X64" s="10"/>
      <c r="Y64" s="10"/>
      <c r="Z64" s="10"/>
      <c r="AA64" s="222"/>
      <c r="AC64" s="10"/>
      <c r="AD64" s="10"/>
      <c r="AE64" s="10"/>
      <c r="AF64" s="222"/>
      <c r="AG64" s="10"/>
      <c r="AH64" s="10"/>
      <c r="AI64" s="10"/>
      <c r="AJ64" s="222"/>
      <c r="AK64" s="10"/>
    </row>
    <row r="65" spans="1:40" s="6" customFormat="1" x14ac:dyDescent="0.3">
      <c r="A65" s="224"/>
      <c r="C65" s="10"/>
      <c r="D65" s="10"/>
      <c r="E65" s="10"/>
      <c r="F65" s="222"/>
      <c r="G65" s="10"/>
      <c r="H65" s="10"/>
      <c r="I65" s="10"/>
      <c r="J65" s="222"/>
      <c r="K65" s="10"/>
      <c r="L65" s="10"/>
      <c r="M65" s="10"/>
      <c r="N65" s="222"/>
      <c r="P65" s="10"/>
      <c r="Q65" s="10"/>
      <c r="R65" s="10"/>
      <c r="S65" s="222"/>
      <c r="U65" s="10"/>
      <c r="V65" s="10"/>
      <c r="W65" s="222"/>
      <c r="X65" s="10"/>
      <c r="Y65" s="10"/>
      <c r="Z65" s="10"/>
      <c r="AA65" s="222"/>
      <c r="AC65" s="10"/>
      <c r="AD65" s="10"/>
      <c r="AE65" s="10"/>
      <c r="AF65" s="222"/>
      <c r="AG65" s="10"/>
      <c r="AH65" s="10"/>
      <c r="AI65" s="10"/>
      <c r="AJ65" s="222"/>
      <c r="AK65" s="10"/>
    </row>
    <row r="66" spans="1:40" s="6" customFormat="1" x14ac:dyDescent="0.3">
      <c r="A66" s="224"/>
      <c r="C66" s="10"/>
      <c r="D66" s="10"/>
      <c r="E66" s="10"/>
      <c r="F66" s="222"/>
      <c r="G66" s="10"/>
      <c r="H66" s="10"/>
      <c r="I66" s="10"/>
      <c r="J66" s="222"/>
      <c r="K66" s="10"/>
      <c r="L66" s="10"/>
      <c r="M66" s="10"/>
      <c r="N66" s="222"/>
      <c r="P66" s="10"/>
      <c r="Q66" s="10"/>
      <c r="R66" s="10"/>
      <c r="S66" s="222"/>
      <c r="U66" s="10"/>
      <c r="V66" s="10"/>
      <c r="W66" s="222"/>
      <c r="X66" s="10"/>
      <c r="Y66" s="10"/>
      <c r="Z66" s="10"/>
      <c r="AA66" s="222"/>
      <c r="AC66" s="10"/>
      <c r="AD66" s="10"/>
      <c r="AE66" s="10"/>
      <c r="AF66" s="222"/>
      <c r="AG66" s="10"/>
      <c r="AH66" s="10"/>
      <c r="AI66" s="10"/>
      <c r="AJ66" s="222"/>
      <c r="AK66" s="10"/>
    </row>
    <row r="67" spans="1:40" s="6" customFormat="1" x14ac:dyDescent="0.3">
      <c r="A67" s="224"/>
      <c r="C67" s="10"/>
      <c r="D67" s="10"/>
      <c r="E67" s="10"/>
      <c r="F67" s="222"/>
      <c r="G67" s="10"/>
      <c r="H67" s="10"/>
      <c r="I67" s="10"/>
      <c r="J67" s="222"/>
      <c r="K67" s="10"/>
      <c r="L67" s="10"/>
      <c r="M67" s="10"/>
      <c r="N67" s="222"/>
      <c r="P67" s="10"/>
      <c r="Q67" s="10"/>
      <c r="R67" s="10"/>
      <c r="S67" s="222"/>
      <c r="U67" s="10"/>
      <c r="V67" s="10"/>
      <c r="W67" s="222"/>
      <c r="X67" s="10"/>
      <c r="Y67" s="10"/>
      <c r="Z67" s="10"/>
      <c r="AA67" s="222"/>
      <c r="AC67" s="10"/>
      <c r="AD67" s="10"/>
      <c r="AE67" s="10"/>
      <c r="AF67" s="222"/>
      <c r="AJ67" s="222"/>
      <c r="AK67" s="267">
        <v>0.03</v>
      </c>
      <c r="AL67" s="267"/>
      <c r="AM67" s="267"/>
    </row>
    <row r="68" spans="1:40" s="6" customFormat="1" x14ac:dyDescent="0.3">
      <c r="A68" s="224"/>
      <c r="C68" s="10"/>
      <c r="D68" s="10"/>
      <c r="E68" s="10"/>
      <c r="F68" s="222"/>
      <c r="G68" s="10"/>
      <c r="H68" s="10"/>
      <c r="I68" s="10"/>
      <c r="J68" s="222"/>
      <c r="K68" s="10"/>
      <c r="L68" s="10"/>
      <c r="M68" s="10"/>
      <c r="N68" s="222"/>
      <c r="P68" s="10"/>
      <c r="Q68" s="10"/>
      <c r="R68" s="10"/>
      <c r="S68" s="222"/>
      <c r="U68" s="10"/>
      <c r="V68" s="10"/>
      <c r="W68" s="222"/>
      <c r="X68" s="10"/>
      <c r="Y68" s="10"/>
      <c r="Z68" s="10"/>
      <c r="AA68" s="222"/>
      <c r="AC68" s="10"/>
      <c r="AD68" s="10"/>
      <c r="AE68" s="10"/>
      <c r="AF68" s="222"/>
      <c r="AG68" s="273">
        <v>0.03</v>
      </c>
      <c r="AH68" s="273"/>
      <c r="AI68" s="273"/>
      <c r="AJ68" s="222"/>
      <c r="AK68" s="267">
        <v>0.03</v>
      </c>
      <c r="AL68" s="267"/>
      <c r="AM68" s="267"/>
    </row>
    <row r="69" spans="1:40" s="6" customFormat="1" x14ac:dyDescent="0.3">
      <c r="A69" s="224"/>
      <c r="C69" s="10"/>
      <c r="D69" s="10"/>
      <c r="E69" s="10"/>
      <c r="F69" s="222"/>
      <c r="G69" s="10"/>
      <c r="H69" s="10"/>
      <c r="I69" s="10"/>
      <c r="J69" s="222"/>
      <c r="K69" s="10"/>
      <c r="L69" s="10"/>
      <c r="M69" s="10"/>
      <c r="N69" s="222"/>
      <c r="P69" s="10"/>
      <c r="Q69" s="10"/>
      <c r="R69" s="10"/>
      <c r="S69" s="222"/>
      <c r="T69" s="273">
        <v>0.02</v>
      </c>
      <c r="U69" s="273">
        <v>0.02</v>
      </c>
      <c r="V69" s="273">
        <v>0.05</v>
      </c>
      <c r="W69" s="222"/>
      <c r="X69" s="10"/>
      <c r="Y69" s="10"/>
      <c r="Z69" s="10"/>
      <c r="AA69" s="222"/>
      <c r="AC69" s="10"/>
      <c r="AD69" s="10"/>
      <c r="AE69" s="10"/>
      <c r="AF69" s="222"/>
      <c r="AG69" s="273">
        <v>0.03</v>
      </c>
      <c r="AH69" s="273"/>
      <c r="AI69" s="273">
        <v>0.1</v>
      </c>
      <c r="AJ69" s="222"/>
      <c r="AK69" s="267">
        <v>0.03</v>
      </c>
      <c r="AL69" s="267">
        <v>0.1</v>
      </c>
      <c r="AM69" s="267"/>
    </row>
    <row r="70" spans="1:40" s="6" customFormat="1" x14ac:dyDescent="0.3">
      <c r="A70" s="224"/>
      <c r="C70" s="10"/>
      <c r="D70" s="10"/>
      <c r="E70" s="10"/>
      <c r="F70" s="222"/>
      <c r="G70" s="10"/>
      <c r="H70" s="10"/>
      <c r="I70" s="10"/>
      <c r="J70" s="222"/>
      <c r="K70" s="10"/>
      <c r="L70" s="10"/>
      <c r="M70" s="10"/>
      <c r="N70" s="222"/>
      <c r="P70" s="10"/>
      <c r="Q70" s="10"/>
      <c r="R70" s="10"/>
      <c r="S70" s="222"/>
      <c r="T70" s="273">
        <v>0.02</v>
      </c>
      <c r="U70" s="273">
        <v>0.02</v>
      </c>
      <c r="V70" s="273">
        <v>0.05</v>
      </c>
      <c r="W70" s="222"/>
      <c r="X70" s="10">
        <v>0.03</v>
      </c>
      <c r="Y70" s="10">
        <v>0.03</v>
      </c>
      <c r="Z70" s="10">
        <v>0.1</v>
      </c>
      <c r="AA70" s="222"/>
      <c r="AC70" s="10"/>
      <c r="AD70" s="10"/>
      <c r="AE70" s="10"/>
      <c r="AF70" s="222"/>
      <c r="AG70" s="273">
        <v>0.03</v>
      </c>
      <c r="AH70" s="273">
        <v>0.1</v>
      </c>
      <c r="AI70" s="273">
        <v>0.1</v>
      </c>
      <c r="AJ70" s="222"/>
      <c r="AK70" s="267">
        <v>0.03</v>
      </c>
      <c r="AL70" s="267">
        <v>0.1</v>
      </c>
      <c r="AM70" s="267">
        <v>0.3</v>
      </c>
    </row>
    <row r="71" spans="1:40" s="6" customFormat="1" x14ac:dyDescent="0.3">
      <c r="A71" s="224"/>
      <c r="C71" s="10"/>
      <c r="D71" s="10"/>
      <c r="E71" s="10"/>
      <c r="F71" s="222"/>
      <c r="G71" s="10"/>
      <c r="H71" s="10"/>
      <c r="I71" s="10"/>
      <c r="J71" s="222"/>
      <c r="K71" s="10"/>
      <c r="L71" s="10"/>
      <c r="M71" s="10"/>
      <c r="N71" s="222"/>
      <c r="P71" s="10"/>
      <c r="Q71" s="10"/>
      <c r="R71" s="10"/>
      <c r="S71" s="222"/>
      <c r="T71" s="275">
        <v>0.02</v>
      </c>
      <c r="U71" s="275">
        <v>0.02</v>
      </c>
      <c r="V71" s="275">
        <v>0.02</v>
      </c>
      <c r="W71" s="222"/>
      <c r="X71" s="25">
        <v>0.03</v>
      </c>
      <c r="Y71" s="25">
        <v>0.02</v>
      </c>
      <c r="Z71" s="25">
        <v>0.06</v>
      </c>
      <c r="AA71" s="222"/>
      <c r="AC71" s="10"/>
      <c r="AD71" s="10"/>
      <c r="AE71" s="10"/>
      <c r="AF71" s="222"/>
      <c r="AG71" s="275">
        <v>0.03</v>
      </c>
      <c r="AH71" s="275"/>
      <c r="AI71" s="275"/>
      <c r="AJ71" s="222"/>
      <c r="AK71" s="270">
        <v>0.03</v>
      </c>
      <c r="AL71" s="271"/>
      <c r="AM71" s="271"/>
    </row>
    <row r="72" spans="1:40" s="6" customFormat="1" x14ac:dyDescent="0.3">
      <c r="A72" s="224"/>
      <c r="C72" s="10"/>
      <c r="D72" s="10"/>
      <c r="E72" s="10"/>
      <c r="F72" s="222"/>
      <c r="G72" s="10"/>
      <c r="H72" s="10"/>
      <c r="I72" s="10"/>
      <c r="J72" s="222"/>
      <c r="K72" s="10"/>
      <c r="L72" s="10"/>
      <c r="M72" s="10"/>
      <c r="N72" s="222"/>
      <c r="P72" s="10"/>
      <c r="Q72" s="10"/>
      <c r="R72" s="10"/>
      <c r="S72" s="222"/>
      <c r="T72" s="275">
        <v>0.02</v>
      </c>
      <c r="U72" s="275">
        <v>0.02</v>
      </c>
      <c r="V72" s="275">
        <v>0.02</v>
      </c>
      <c r="W72" s="222"/>
      <c r="X72" s="25">
        <v>0.02</v>
      </c>
      <c r="Y72" s="25">
        <v>0.03</v>
      </c>
      <c r="Z72" s="25">
        <v>0.04</v>
      </c>
      <c r="AA72" s="222"/>
      <c r="AC72" s="10"/>
      <c r="AD72" s="10"/>
      <c r="AE72" s="10"/>
      <c r="AF72" s="222"/>
      <c r="AG72" s="275">
        <v>0.02</v>
      </c>
      <c r="AH72" s="275"/>
      <c r="AI72" s="275">
        <v>0.01</v>
      </c>
      <c r="AJ72" s="222"/>
      <c r="AK72" s="270">
        <v>0.03</v>
      </c>
      <c r="AL72" s="271"/>
      <c r="AM72" s="271"/>
    </row>
    <row r="73" spans="1:40" s="6" customFormat="1" x14ac:dyDescent="0.3">
      <c r="A73" s="224"/>
      <c r="C73" s="10"/>
      <c r="D73" s="10"/>
      <c r="E73" s="10"/>
      <c r="F73" s="222"/>
      <c r="G73" s="10"/>
      <c r="H73" s="10"/>
      <c r="I73" s="10"/>
      <c r="J73" s="222"/>
      <c r="K73" s="10"/>
      <c r="L73" s="10"/>
      <c r="M73" s="10"/>
      <c r="N73" s="222"/>
      <c r="P73" s="10"/>
      <c r="Q73" s="10"/>
      <c r="R73" s="10">
        <f>SUM(T73:V73)</f>
        <v>4.0000000000000008E-2</v>
      </c>
      <c r="S73" s="222"/>
      <c r="T73" s="269">
        <f>SUM(T71:T72)*0.6</f>
        <v>2.4E-2</v>
      </c>
      <c r="U73" s="269">
        <f>SUM(U71:U72)*0.3</f>
        <v>1.2E-2</v>
      </c>
      <c r="V73" s="269">
        <f>SUM(V71:V72)*0.1</f>
        <v>4.0000000000000001E-3</v>
      </c>
      <c r="W73" s="222"/>
      <c r="X73" s="10">
        <f>X71*0.6</f>
        <v>1.7999999999999999E-2</v>
      </c>
      <c r="Y73" s="10">
        <f>Y71*0.3</f>
        <v>6.0000000000000001E-3</v>
      </c>
      <c r="Z73" s="10">
        <f>Z71*0.1</f>
        <v>6.0000000000000001E-3</v>
      </c>
      <c r="AA73" s="222"/>
      <c r="AC73" s="10"/>
      <c r="AD73" s="10"/>
      <c r="AE73" s="10"/>
      <c r="AF73" s="222"/>
      <c r="AG73" s="275">
        <v>0.02</v>
      </c>
      <c r="AH73" s="275">
        <v>0.01</v>
      </c>
      <c r="AI73" s="275">
        <v>0</v>
      </c>
      <c r="AJ73" s="222"/>
      <c r="AK73" s="270">
        <v>0.03</v>
      </c>
      <c r="AL73" s="271">
        <v>0.01</v>
      </c>
      <c r="AM73" s="271"/>
    </row>
    <row r="74" spans="1:40" s="6" customFormat="1" x14ac:dyDescent="0.3">
      <c r="A74" s="224"/>
      <c r="C74" s="10"/>
      <c r="D74" s="10"/>
      <c r="E74" s="10"/>
      <c r="F74" s="222"/>
      <c r="G74" s="10"/>
      <c r="H74" s="10"/>
      <c r="I74" s="10"/>
      <c r="J74" s="222"/>
      <c r="K74" s="10"/>
      <c r="L74" s="10"/>
      <c r="M74" s="10"/>
      <c r="N74" s="222"/>
      <c r="P74" s="10"/>
      <c r="Q74" s="10"/>
      <c r="R74" s="10"/>
      <c r="S74" s="222"/>
      <c r="U74" s="10"/>
      <c r="V74" s="10"/>
      <c r="W74" s="222"/>
      <c r="X74" s="10"/>
      <c r="Y74" s="10"/>
      <c r="Z74" s="10"/>
      <c r="AA74" s="222"/>
      <c r="AC74" s="10"/>
      <c r="AD74" s="10"/>
      <c r="AE74" s="10"/>
      <c r="AF74" s="222"/>
      <c r="AG74" s="10"/>
      <c r="AH74" s="10"/>
      <c r="AI74" s="10"/>
      <c r="AJ74" s="222"/>
      <c r="AK74" s="270">
        <v>0.03</v>
      </c>
      <c r="AL74" s="271">
        <v>0.01</v>
      </c>
      <c r="AM74" s="271">
        <v>0</v>
      </c>
    </row>
    <row r="75" spans="1:40" s="6" customFormat="1" x14ac:dyDescent="0.3">
      <c r="A75" s="224"/>
      <c r="C75" s="10"/>
      <c r="D75" s="10"/>
      <c r="E75" s="10"/>
      <c r="F75" s="222"/>
      <c r="G75" s="10"/>
      <c r="H75" s="10"/>
      <c r="I75" s="10"/>
      <c r="J75" s="222"/>
      <c r="K75" s="10"/>
      <c r="L75" s="10"/>
      <c r="M75" s="10"/>
      <c r="N75" s="222"/>
      <c r="P75" s="10"/>
      <c r="Q75" s="10"/>
      <c r="R75" s="10"/>
      <c r="S75" s="222"/>
      <c r="U75" s="10"/>
      <c r="V75" s="10"/>
      <c r="W75" s="222"/>
      <c r="X75" s="10"/>
      <c r="Y75" s="10"/>
      <c r="Z75" s="10"/>
      <c r="AA75" s="222"/>
      <c r="AC75" s="10"/>
      <c r="AD75" s="10"/>
      <c r="AE75" s="10">
        <f>SUM(AG75:AI75)</f>
        <v>4.6000000000000006E-2</v>
      </c>
      <c r="AF75" s="222"/>
      <c r="AG75" s="10">
        <f>SUM(AG71:AG74)*0.6</f>
        <v>4.2000000000000003E-2</v>
      </c>
      <c r="AH75" s="10">
        <f>SUM(AH71:AH74)*0.3</f>
        <v>3.0000000000000001E-3</v>
      </c>
      <c r="AI75" s="10">
        <f>SUM(AI71:AI74)*0.1</f>
        <v>1E-3</v>
      </c>
      <c r="AJ75" s="222"/>
      <c r="AK75" s="10">
        <f>SUM(AK71:AK74)*0.6</f>
        <v>7.1999999999999995E-2</v>
      </c>
      <c r="AL75" s="10">
        <f>SUM(AL71:AL74)*0.3</f>
        <v>6.0000000000000001E-3</v>
      </c>
      <c r="AM75" s="10">
        <f>SUM(AM71:AM74)*0.1</f>
        <v>0</v>
      </c>
      <c r="AN75" s="269">
        <f>SUM(AK75:AM75)</f>
        <v>7.8E-2</v>
      </c>
    </row>
    <row r="76" spans="1:40" s="6" customFormat="1" x14ac:dyDescent="0.3">
      <c r="A76" s="224"/>
      <c r="C76" s="10"/>
      <c r="D76" s="10"/>
      <c r="E76" s="10"/>
      <c r="F76" s="222"/>
      <c r="G76" s="10"/>
      <c r="H76" s="10"/>
      <c r="I76" s="10"/>
      <c r="J76" s="222"/>
      <c r="K76" s="10"/>
      <c r="L76" s="10"/>
      <c r="M76" s="10"/>
      <c r="N76" s="222"/>
      <c r="P76" s="10"/>
      <c r="Q76" s="10"/>
      <c r="R76" s="10"/>
      <c r="S76" s="222"/>
      <c r="U76" s="10"/>
      <c r="V76" s="10"/>
      <c r="W76" s="222"/>
      <c r="X76" s="47">
        <v>1E-3</v>
      </c>
      <c r="Y76" s="47">
        <v>1.0999999999999999E-2</v>
      </c>
      <c r="Z76" s="47">
        <v>4.1000000000000002E-2</v>
      </c>
      <c r="AA76" s="222"/>
      <c r="AC76" s="10"/>
      <c r="AD76" s="10"/>
      <c r="AE76" s="10"/>
      <c r="AF76" s="222"/>
      <c r="AG76" s="10"/>
      <c r="AH76" s="10"/>
      <c r="AI76" s="10"/>
      <c r="AJ76" s="222"/>
      <c r="AK76" s="10"/>
    </row>
    <row r="77" spans="1:40" s="6" customFormat="1" x14ac:dyDescent="0.3">
      <c r="A77" s="224"/>
      <c r="C77" s="10"/>
      <c r="D77" s="10"/>
      <c r="E77" s="10"/>
      <c r="F77" s="222"/>
      <c r="G77" s="10"/>
      <c r="H77" s="10"/>
      <c r="I77" s="10"/>
      <c r="J77" s="222"/>
      <c r="K77" s="10"/>
      <c r="L77" s="10"/>
      <c r="M77" s="10"/>
      <c r="N77" s="222"/>
      <c r="P77" s="10"/>
      <c r="Q77" s="10"/>
      <c r="R77" s="10"/>
      <c r="S77" s="222"/>
      <c r="U77" s="10"/>
      <c r="V77" s="10"/>
      <c r="W77" s="222"/>
      <c r="X77" s="47">
        <v>1E-3</v>
      </c>
      <c r="Y77" s="47">
        <v>1E-3</v>
      </c>
      <c r="Z77" s="47">
        <v>1E-3</v>
      </c>
      <c r="AA77" s="222"/>
      <c r="AC77" s="10"/>
      <c r="AD77" s="10"/>
      <c r="AE77" s="10"/>
      <c r="AF77" s="222"/>
      <c r="AG77" s="10"/>
      <c r="AH77" s="10"/>
      <c r="AI77" s="10"/>
      <c r="AJ77" s="222"/>
      <c r="AK77" s="10"/>
    </row>
    <row r="78" spans="1:40" s="6" customFormat="1" x14ac:dyDescent="0.3">
      <c r="A78" s="224"/>
      <c r="C78" s="10"/>
      <c r="D78" s="10"/>
      <c r="E78" s="10"/>
      <c r="F78" s="222"/>
      <c r="G78" s="10"/>
      <c r="H78" s="10"/>
      <c r="I78" s="10"/>
      <c r="J78" s="222"/>
      <c r="K78" s="10"/>
      <c r="L78" s="10"/>
      <c r="M78" s="10"/>
      <c r="N78" s="222"/>
      <c r="P78" s="10"/>
      <c r="Q78" s="10"/>
      <c r="R78" s="10"/>
      <c r="S78" s="222"/>
      <c r="U78" s="10"/>
      <c r="V78" s="10"/>
      <c r="W78" s="222"/>
      <c r="X78" s="10">
        <f>X76*0.6</f>
        <v>5.9999999999999995E-4</v>
      </c>
      <c r="Y78" s="10">
        <f>Y76*0.3</f>
        <v>3.2999999999999995E-3</v>
      </c>
      <c r="Z78" s="10">
        <f>Z76*0.1</f>
        <v>4.1000000000000003E-3</v>
      </c>
      <c r="AA78" s="222"/>
      <c r="AC78" s="10"/>
      <c r="AD78" s="10"/>
      <c r="AE78" s="10"/>
      <c r="AF78" s="222"/>
      <c r="AG78" s="10"/>
      <c r="AH78" s="10"/>
      <c r="AI78" s="10"/>
      <c r="AJ78" s="222"/>
      <c r="AK78" s="10"/>
    </row>
    <row r="79" spans="1:40" s="6" customFormat="1" x14ac:dyDescent="0.3">
      <c r="A79" s="224"/>
      <c r="C79" s="10"/>
      <c r="D79" s="10"/>
      <c r="E79" s="10"/>
      <c r="F79" s="222"/>
      <c r="G79" s="10"/>
      <c r="H79" s="10"/>
      <c r="I79" s="10"/>
      <c r="J79" s="222"/>
      <c r="K79" s="10"/>
      <c r="L79" s="10"/>
      <c r="M79" s="10"/>
      <c r="N79" s="222"/>
      <c r="P79" s="10"/>
      <c r="Q79" s="10"/>
      <c r="R79" s="10"/>
      <c r="S79" s="222"/>
      <c r="U79" s="10"/>
      <c r="V79" s="10"/>
      <c r="W79" s="222"/>
      <c r="X79" s="10">
        <f>X77*0.6</f>
        <v>5.9999999999999995E-4</v>
      </c>
      <c r="Y79" s="10">
        <f>Y77*0.3</f>
        <v>2.9999999999999997E-4</v>
      </c>
      <c r="Z79" s="10">
        <f>Z77*0.1</f>
        <v>1E-4</v>
      </c>
      <c r="AA79" s="222"/>
      <c r="AC79" s="10"/>
      <c r="AD79" s="10"/>
      <c r="AE79" s="10"/>
      <c r="AF79" s="222"/>
      <c r="AG79" s="10">
        <f>AG80/4</f>
        <v>5.0000000000000001E-3</v>
      </c>
      <c r="AH79" s="10">
        <f t="shared" ref="AH79:AI79" si="0">AH80/4</f>
        <v>2.2499999999999999E-2</v>
      </c>
      <c r="AI79" s="10">
        <f t="shared" si="0"/>
        <v>4.7500000000000001E-2</v>
      </c>
      <c r="AJ79" s="222"/>
      <c r="AK79" s="10"/>
    </row>
    <row r="80" spans="1:40" s="6" customFormat="1" x14ac:dyDescent="0.3">
      <c r="A80" s="224"/>
      <c r="C80" s="10"/>
      <c r="D80" s="10"/>
      <c r="E80" s="10"/>
      <c r="F80" s="222"/>
      <c r="G80" s="10"/>
      <c r="H80" s="10"/>
      <c r="I80" s="10"/>
      <c r="J80" s="222"/>
      <c r="K80" s="10"/>
      <c r="L80" s="10"/>
      <c r="M80" s="10"/>
      <c r="N80" s="222"/>
      <c r="P80" s="10"/>
      <c r="Q80" s="10"/>
      <c r="R80" s="10"/>
      <c r="S80" s="222"/>
      <c r="U80" s="10"/>
      <c r="V80" s="10"/>
      <c r="W80" s="222"/>
      <c r="X80" s="10"/>
      <c r="Y80" s="10"/>
      <c r="Z80" s="10"/>
      <c r="AA80" s="222"/>
      <c r="AC80" s="10"/>
      <c r="AD80" s="10"/>
      <c r="AE80" s="10"/>
      <c r="AF80" s="222"/>
      <c r="AG80" s="10">
        <v>0.02</v>
      </c>
      <c r="AH80" s="10">
        <v>0.09</v>
      </c>
      <c r="AI80" s="10">
        <v>0.19</v>
      </c>
      <c r="AJ80" s="222"/>
      <c r="AK80" s="10"/>
      <c r="AL80" s="6">
        <f>18/4</f>
        <v>4.5</v>
      </c>
    </row>
    <row r="81" spans="1:40" s="6" customFormat="1" x14ac:dyDescent="0.3">
      <c r="A81" s="224"/>
      <c r="C81" s="10"/>
      <c r="D81" s="10"/>
      <c r="E81" s="10"/>
      <c r="F81" s="222"/>
      <c r="G81" s="10"/>
      <c r="H81" s="10"/>
      <c r="I81" s="10"/>
      <c r="J81" s="222"/>
      <c r="K81" s="10"/>
      <c r="L81" s="10"/>
      <c r="M81" s="10"/>
      <c r="N81" s="222"/>
      <c r="P81" s="10"/>
      <c r="Q81" s="10"/>
      <c r="R81" s="10"/>
      <c r="S81" s="222"/>
      <c r="T81" s="274">
        <v>1E-4</v>
      </c>
      <c r="U81" s="274">
        <v>1E-4</v>
      </c>
      <c r="V81" s="274">
        <v>1E-4</v>
      </c>
      <c r="W81" s="222"/>
      <c r="X81" s="10"/>
      <c r="Y81" s="10"/>
      <c r="Z81" s="10"/>
      <c r="AA81" s="222"/>
      <c r="AC81" s="10"/>
      <c r="AD81" s="10"/>
      <c r="AE81" s="10"/>
      <c r="AF81" s="222"/>
      <c r="AG81" s="274">
        <v>1E-4</v>
      </c>
      <c r="AH81" s="274">
        <v>1E-4</v>
      </c>
      <c r="AI81" s="274">
        <v>1E-4</v>
      </c>
      <c r="AJ81" s="222"/>
      <c r="AK81" s="268">
        <v>1E-3</v>
      </c>
      <c r="AL81" s="268">
        <v>1E-3</v>
      </c>
      <c r="AM81" s="268">
        <v>1E-3</v>
      </c>
    </row>
    <row r="82" spans="1:40" s="6" customFormat="1" x14ac:dyDescent="0.3">
      <c r="A82" s="224"/>
      <c r="C82" s="10"/>
      <c r="D82" s="10"/>
      <c r="E82" s="10"/>
      <c r="F82" s="222"/>
      <c r="G82" s="10"/>
      <c r="H82" s="10"/>
      <c r="I82" s="10"/>
      <c r="J82" s="222"/>
      <c r="K82" s="10"/>
      <c r="L82" s="10"/>
      <c r="M82" s="10"/>
      <c r="N82" s="222"/>
      <c r="P82" s="10"/>
      <c r="Q82" s="10"/>
      <c r="R82" s="10"/>
      <c r="S82" s="222"/>
      <c r="T82" s="274">
        <v>1E-4</v>
      </c>
      <c r="U82" s="274">
        <v>1E-4</v>
      </c>
      <c r="V82" s="274">
        <v>1E-4</v>
      </c>
      <c r="W82" s="222"/>
      <c r="X82" s="10"/>
      <c r="Y82" s="10"/>
      <c r="Z82" s="10"/>
      <c r="AA82" s="222"/>
      <c r="AC82" s="10"/>
      <c r="AD82" s="10"/>
      <c r="AE82" s="10"/>
      <c r="AF82" s="222"/>
      <c r="AG82" s="274">
        <v>1E-4</v>
      </c>
      <c r="AH82" s="274">
        <v>1E-4</v>
      </c>
      <c r="AI82" s="274">
        <v>1E-4</v>
      </c>
      <c r="AJ82" s="222"/>
      <c r="AK82" s="268">
        <v>1E-3</v>
      </c>
      <c r="AL82" s="268">
        <v>1E-3</v>
      </c>
      <c r="AM82" s="268">
        <v>1E-3</v>
      </c>
    </row>
    <row r="83" spans="1:40" s="6" customFormat="1" x14ac:dyDescent="0.3">
      <c r="A83" s="224"/>
      <c r="C83" s="10"/>
      <c r="D83" s="10"/>
      <c r="E83" s="10"/>
      <c r="F83" s="222"/>
      <c r="G83" s="10"/>
      <c r="H83" s="10"/>
      <c r="I83" s="10"/>
      <c r="J83" s="222"/>
      <c r="K83" s="10"/>
      <c r="L83" s="10"/>
      <c r="M83" s="10"/>
      <c r="N83" s="222"/>
      <c r="P83" s="10"/>
      <c r="Q83" s="10"/>
      <c r="R83" s="10"/>
      <c r="S83" s="222"/>
      <c r="T83" s="275">
        <v>1E-4</v>
      </c>
      <c r="U83" s="275">
        <v>1E-4</v>
      </c>
      <c r="V83" s="275">
        <v>3.0099999999999998E-2</v>
      </c>
      <c r="W83" s="222"/>
      <c r="X83" s="10"/>
      <c r="Y83" s="10"/>
      <c r="Z83" s="10"/>
      <c r="AA83" s="222"/>
      <c r="AC83" s="10"/>
      <c r="AD83" s="10"/>
      <c r="AE83" s="10"/>
      <c r="AF83" s="222"/>
      <c r="AG83" s="274">
        <v>1E-4</v>
      </c>
      <c r="AH83" s="274">
        <v>1E-4</v>
      </c>
      <c r="AI83" s="274">
        <v>1E-4</v>
      </c>
      <c r="AJ83" s="222"/>
      <c r="AK83" s="268">
        <v>1E-3</v>
      </c>
      <c r="AL83" s="268">
        <v>1E-3</v>
      </c>
      <c r="AM83" s="268">
        <v>1E-3</v>
      </c>
    </row>
    <row r="84" spans="1:40" s="6" customFormat="1" x14ac:dyDescent="0.3">
      <c r="A84" s="224"/>
      <c r="C84" s="10"/>
      <c r="D84" s="10"/>
      <c r="E84" s="10"/>
      <c r="F84" s="222"/>
      <c r="G84" s="10"/>
      <c r="H84" s="10"/>
      <c r="I84" s="10"/>
      <c r="J84" s="222"/>
      <c r="K84" s="10"/>
      <c r="L84" s="10"/>
      <c r="M84" s="10"/>
      <c r="N84" s="222"/>
      <c r="P84" s="10"/>
      <c r="Q84" s="10"/>
      <c r="R84" s="10"/>
      <c r="S84" s="222"/>
      <c r="T84" s="275">
        <v>1E-4</v>
      </c>
      <c r="U84" s="275">
        <v>1E-4</v>
      </c>
      <c r="V84" s="275">
        <v>3.0099999999999998E-2</v>
      </c>
      <c r="W84" s="222"/>
      <c r="X84" s="10"/>
      <c r="Y84" s="10"/>
      <c r="Z84" s="10"/>
      <c r="AA84" s="222"/>
      <c r="AC84" s="10"/>
      <c r="AD84" s="10"/>
      <c r="AE84" s="10"/>
      <c r="AF84" s="222"/>
      <c r="AG84" s="274">
        <v>1E-4</v>
      </c>
      <c r="AH84" s="274">
        <v>1E-4</v>
      </c>
      <c r="AI84" s="274">
        <v>1E-4</v>
      </c>
      <c r="AJ84" s="222"/>
      <c r="AK84" s="268">
        <v>1E-3</v>
      </c>
      <c r="AL84" s="268">
        <v>1E-3</v>
      </c>
      <c r="AM84" s="268">
        <v>1E-3</v>
      </c>
    </row>
    <row r="85" spans="1:40" s="6" customFormat="1" x14ac:dyDescent="0.3">
      <c r="A85" s="224"/>
      <c r="C85" s="10"/>
      <c r="D85" s="10"/>
      <c r="E85" s="10"/>
      <c r="F85" s="222"/>
      <c r="G85" s="10"/>
      <c r="H85" s="10"/>
      <c r="I85" s="10"/>
      <c r="J85" s="222"/>
      <c r="K85" s="10"/>
      <c r="L85" s="10"/>
      <c r="M85" s="10"/>
      <c r="N85" s="222"/>
      <c r="P85" s="10"/>
      <c r="Q85" s="10"/>
      <c r="R85" s="10">
        <f>SUM(T85:V85)</f>
        <v>6.1999999999999998E-3</v>
      </c>
      <c r="S85" s="222"/>
      <c r="T85" s="269">
        <f>SUM(T83:T84)*0.6</f>
        <v>1.2E-4</v>
      </c>
      <c r="U85" s="269">
        <f>SUM(U83:U84)*0.3</f>
        <v>6.0000000000000002E-5</v>
      </c>
      <c r="V85" s="269">
        <f>SUM(V83:V84)*0.1</f>
        <v>6.0200000000000002E-3</v>
      </c>
      <c r="W85" s="222"/>
      <c r="X85" s="10"/>
      <c r="Y85" s="10"/>
      <c r="Z85" s="10"/>
      <c r="AA85" s="222"/>
      <c r="AC85" s="10"/>
      <c r="AD85" s="10"/>
      <c r="AE85" s="10"/>
      <c r="AF85" s="222"/>
      <c r="AG85" s="272">
        <v>5.1000000000000004E-3</v>
      </c>
      <c r="AH85" s="272">
        <v>2.2599999999999999E-2</v>
      </c>
      <c r="AI85" s="272">
        <v>4.7600000000000003E-2</v>
      </c>
      <c r="AJ85" s="222"/>
      <c r="AK85" s="272">
        <v>1E-3</v>
      </c>
      <c r="AL85" s="272">
        <v>4.5999999999999999E-2</v>
      </c>
      <c r="AM85" s="272">
        <v>7.5999999999999998E-2</v>
      </c>
    </row>
    <row r="86" spans="1:40" s="6" customFormat="1" x14ac:dyDescent="0.3">
      <c r="A86" s="224"/>
      <c r="C86" s="10"/>
      <c r="D86" s="10"/>
      <c r="E86" s="10"/>
      <c r="F86" s="222"/>
      <c r="G86" s="10"/>
      <c r="H86" s="10"/>
      <c r="I86" s="10"/>
      <c r="J86" s="222"/>
      <c r="K86" s="10"/>
      <c r="L86" s="10"/>
      <c r="M86" s="10"/>
      <c r="N86" s="222"/>
      <c r="P86" s="10"/>
      <c r="Q86" s="10"/>
      <c r="R86" s="10"/>
      <c r="S86" s="222"/>
      <c r="U86" s="10"/>
      <c r="V86" s="10"/>
      <c r="W86" s="222"/>
      <c r="X86" s="10"/>
      <c r="Y86" s="10"/>
      <c r="Z86" s="10"/>
      <c r="AA86" s="222"/>
      <c r="AC86" s="10"/>
      <c r="AD86" s="10"/>
      <c r="AE86" s="10"/>
      <c r="AF86" s="222"/>
      <c r="AG86" s="272">
        <v>5.1000000000000004E-3</v>
      </c>
      <c r="AH86" s="272">
        <v>2.2599999999999999E-2</v>
      </c>
      <c r="AI86" s="272">
        <v>4.7600000000000003E-2</v>
      </c>
      <c r="AJ86" s="222"/>
      <c r="AK86" s="272">
        <v>1E-3</v>
      </c>
      <c r="AL86" s="272">
        <v>4.5999999999999999E-2</v>
      </c>
      <c r="AM86" s="272">
        <v>7.5999999999999998E-2</v>
      </c>
    </row>
    <row r="87" spans="1:40" s="6" customFormat="1" x14ac:dyDescent="0.3">
      <c r="A87" s="224"/>
      <c r="C87" s="10"/>
      <c r="D87" s="10"/>
      <c r="E87" s="10"/>
      <c r="F87" s="222"/>
      <c r="G87" s="10"/>
      <c r="H87" s="10"/>
      <c r="I87" s="10"/>
      <c r="J87" s="222"/>
      <c r="K87" s="10"/>
      <c r="L87" s="10"/>
      <c r="M87" s="10"/>
      <c r="N87" s="222"/>
      <c r="P87" s="10"/>
      <c r="Q87" s="10"/>
      <c r="R87" s="10"/>
      <c r="S87" s="222"/>
      <c r="U87" s="10"/>
      <c r="V87" s="10"/>
      <c r="W87" s="222"/>
      <c r="X87" s="10"/>
      <c r="Y87" s="10"/>
      <c r="Z87" s="10"/>
      <c r="AA87" s="222"/>
      <c r="AC87" s="10"/>
      <c r="AD87" s="10"/>
      <c r="AE87" s="10"/>
      <c r="AF87" s="222"/>
      <c r="AG87" s="272">
        <v>5.1000000000000004E-3</v>
      </c>
      <c r="AH87" s="272">
        <v>2.2599999999999999E-2</v>
      </c>
      <c r="AI87" s="272">
        <v>4.7600000000000003E-2</v>
      </c>
      <c r="AJ87" s="222"/>
      <c r="AK87" s="272">
        <v>1E-3</v>
      </c>
      <c r="AL87" s="272">
        <v>4.5999999999999999E-2</v>
      </c>
      <c r="AM87" s="272">
        <v>7.5999999999999998E-2</v>
      </c>
    </row>
    <row r="88" spans="1:40" s="6" customFormat="1" x14ac:dyDescent="0.3">
      <c r="A88" s="224"/>
      <c r="C88" s="10"/>
      <c r="D88" s="10"/>
      <c r="E88" s="10"/>
      <c r="F88" s="222"/>
      <c r="G88" s="10"/>
      <c r="H88" s="10"/>
      <c r="I88" s="10"/>
      <c r="J88" s="222"/>
      <c r="K88" s="10"/>
      <c r="L88" s="10"/>
      <c r="M88" s="10"/>
      <c r="N88" s="222"/>
      <c r="P88" s="10"/>
      <c r="Q88" s="10"/>
      <c r="R88" s="10"/>
      <c r="S88" s="222"/>
      <c r="U88" s="10"/>
      <c r="V88" s="10"/>
      <c r="W88" s="222"/>
      <c r="X88" s="10"/>
      <c r="Y88" s="10"/>
      <c r="Z88" s="10"/>
      <c r="AA88" s="222"/>
      <c r="AC88" s="10"/>
      <c r="AD88" s="10"/>
      <c r="AE88" s="10">
        <v>5.8400000000000001E-2</v>
      </c>
      <c r="AF88" s="222"/>
      <c r="AG88" s="272">
        <v>5.1000000000000004E-3</v>
      </c>
      <c r="AH88" s="272">
        <v>2.2599999999999999E-2</v>
      </c>
      <c r="AI88" s="272">
        <v>4.7600000000000003E-2</v>
      </c>
      <c r="AJ88" s="222"/>
      <c r="AK88" s="272">
        <v>1E-3</v>
      </c>
      <c r="AL88" s="272">
        <v>4.5999999999999999E-2</v>
      </c>
      <c r="AM88" s="272">
        <v>7.5999999999999998E-2</v>
      </c>
    </row>
    <row r="89" spans="1:40" s="6" customFormat="1" x14ac:dyDescent="0.3">
      <c r="A89" s="224"/>
      <c r="C89" s="10"/>
      <c r="D89" s="10"/>
      <c r="E89" s="10"/>
      <c r="F89" s="222"/>
      <c r="G89" s="10"/>
      <c r="H89" s="10"/>
      <c r="I89" s="10"/>
      <c r="J89" s="222"/>
      <c r="K89" s="10"/>
      <c r="L89" s="10"/>
      <c r="M89" s="10"/>
      <c r="N89" s="222"/>
      <c r="P89" s="10"/>
      <c r="Q89" s="10"/>
      <c r="R89" s="10"/>
      <c r="S89" s="222"/>
      <c r="U89" s="10"/>
      <c r="V89" s="10"/>
      <c r="W89" s="222"/>
      <c r="X89" s="10"/>
      <c r="Y89" s="10"/>
      <c r="Z89" s="10"/>
      <c r="AA89" s="222"/>
      <c r="AC89" s="10"/>
      <c r="AD89" s="10"/>
      <c r="AE89" s="10">
        <f>SUM(AG89:AI89)</f>
        <v>5.8400000000000001E-2</v>
      </c>
      <c r="AF89" s="222"/>
      <c r="AG89" s="10">
        <f>SUM(AG85:AG88)*0.6</f>
        <v>1.2240000000000001E-2</v>
      </c>
      <c r="AH89" s="10">
        <f>SUM(AH85:AH88)*0.3</f>
        <v>2.7119999999999998E-2</v>
      </c>
      <c r="AI89" s="10">
        <f>SUM(AI85:AI88)*0.1</f>
        <v>1.9040000000000001E-2</v>
      </c>
      <c r="AJ89" s="222"/>
      <c r="AK89" s="10">
        <f>SUM(AK85:AK88)*0.6</f>
        <v>2.3999999999999998E-3</v>
      </c>
      <c r="AL89" s="10">
        <f>SUM(AL85:AL88)*0.3</f>
        <v>5.5199999999999999E-2</v>
      </c>
      <c r="AM89" s="10">
        <f>SUM(AM85:AM88)*0.1</f>
        <v>3.04E-2</v>
      </c>
      <c r="AN89" s="269">
        <f>SUM(AK89:AM89)</f>
        <v>8.7999999999999995E-2</v>
      </c>
    </row>
    <row r="90" spans="1:40" s="6" customFormat="1" x14ac:dyDescent="0.3">
      <c r="A90" s="224"/>
      <c r="C90" s="10"/>
      <c r="D90" s="10"/>
      <c r="E90" s="10"/>
      <c r="F90" s="222"/>
      <c r="G90" s="10"/>
      <c r="H90" s="10"/>
      <c r="I90" s="10"/>
      <c r="J90" s="222"/>
      <c r="K90" s="10"/>
      <c r="L90" s="10"/>
      <c r="M90" s="10"/>
      <c r="N90" s="222"/>
      <c r="P90" s="10"/>
      <c r="Q90" s="10"/>
      <c r="R90" s="10"/>
      <c r="S90" s="222"/>
      <c r="U90" s="10"/>
      <c r="V90" s="10"/>
      <c r="W90" s="222"/>
      <c r="X90" s="10"/>
      <c r="Y90" s="10"/>
      <c r="Z90" s="10"/>
      <c r="AA90" s="222"/>
      <c r="AC90" s="10"/>
      <c r="AD90" s="10"/>
      <c r="AE90" s="10"/>
      <c r="AF90" s="222"/>
      <c r="AG90" s="10"/>
      <c r="AH90" s="10"/>
      <c r="AI90" s="10"/>
      <c r="AJ90" s="222"/>
      <c r="AK90" s="10"/>
    </row>
    <row r="91" spans="1:40" s="6" customFormat="1" x14ac:dyDescent="0.3">
      <c r="A91" s="224"/>
      <c r="C91" s="10"/>
      <c r="D91" s="10"/>
      <c r="E91" s="10"/>
      <c r="F91" s="222"/>
      <c r="G91" s="10"/>
      <c r="H91" s="10"/>
      <c r="I91" s="10"/>
      <c r="J91" s="222"/>
      <c r="K91" s="10"/>
      <c r="L91" s="10"/>
      <c r="M91" s="10"/>
      <c r="N91" s="222"/>
      <c r="P91" s="10"/>
      <c r="Q91" s="10"/>
      <c r="R91" s="10"/>
      <c r="S91" s="222"/>
      <c r="U91" s="10"/>
      <c r="V91" s="10"/>
      <c r="W91" s="222"/>
      <c r="X91" s="10"/>
      <c r="Y91" s="10"/>
      <c r="Z91" s="10"/>
      <c r="AA91" s="222"/>
      <c r="AC91" s="10"/>
      <c r="AD91" s="10"/>
      <c r="AE91" s="10"/>
      <c r="AF91" s="222"/>
      <c r="AG91" s="10"/>
      <c r="AH91" s="10"/>
      <c r="AI91" s="10"/>
      <c r="AJ91" s="222"/>
      <c r="AK91" s="10"/>
    </row>
    <row r="92" spans="1:40" s="6" customFormat="1" x14ac:dyDescent="0.3">
      <c r="A92" s="224"/>
      <c r="C92" s="10"/>
      <c r="D92" s="10"/>
      <c r="E92" s="10"/>
      <c r="F92" s="222"/>
      <c r="G92" s="10"/>
      <c r="H92" s="10"/>
      <c r="I92" s="10"/>
      <c r="J92" s="222"/>
      <c r="K92" s="10"/>
      <c r="L92" s="10"/>
      <c r="M92" s="10"/>
      <c r="N92" s="222"/>
      <c r="P92" s="10"/>
      <c r="Q92" s="10"/>
      <c r="R92" s="10"/>
      <c r="S92" s="222"/>
      <c r="U92" s="10"/>
      <c r="V92" s="10"/>
      <c r="W92" s="222"/>
      <c r="X92" s="10"/>
      <c r="Y92" s="10"/>
      <c r="Z92" s="10"/>
      <c r="AA92" s="222"/>
      <c r="AC92" s="10"/>
      <c r="AD92" s="10"/>
      <c r="AE92" s="10"/>
      <c r="AF92" s="222"/>
      <c r="AG92" s="10"/>
      <c r="AH92" s="10"/>
      <c r="AI92" s="10"/>
      <c r="AJ92" s="222"/>
      <c r="AK92" s="10"/>
    </row>
    <row r="93" spans="1:40" s="6" customFormat="1" x14ac:dyDescent="0.3">
      <c r="A93" s="224"/>
      <c r="C93" s="10"/>
      <c r="D93" s="10"/>
      <c r="E93" s="10"/>
      <c r="F93" s="222"/>
      <c r="G93" s="10"/>
      <c r="H93" s="10"/>
      <c r="I93" s="10"/>
      <c r="J93" s="222"/>
      <c r="K93" s="10"/>
      <c r="L93" s="10"/>
      <c r="M93" s="10"/>
      <c r="N93" s="222"/>
      <c r="P93" s="10"/>
      <c r="Q93" s="10"/>
      <c r="R93" s="10"/>
      <c r="S93" s="222"/>
      <c r="U93" s="10"/>
      <c r="V93" s="10"/>
      <c r="W93" s="222"/>
      <c r="X93" s="10"/>
      <c r="Y93" s="10"/>
      <c r="Z93" s="10"/>
      <c r="AA93" s="222"/>
      <c r="AC93" s="10"/>
      <c r="AD93" s="10"/>
      <c r="AE93" s="10"/>
      <c r="AF93" s="222"/>
      <c r="AG93" s="10"/>
      <c r="AH93" s="10"/>
      <c r="AI93" s="10"/>
      <c r="AJ93" s="222"/>
      <c r="AK93" s="10"/>
    </row>
    <row r="94" spans="1:40" s="6" customFormat="1" x14ac:dyDescent="0.3">
      <c r="A94" s="224"/>
      <c r="C94" s="10"/>
      <c r="D94" s="10"/>
      <c r="E94" s="10"/>
      <c r="F94" s="222"/>
      <c r="G94" s="10"/>
      <c r="H94" s="10"/>
      <c r="I94" s="10"/>
      <c r="J94" s="222"/>
      <c r="K94" s="10"/>
      <c r="L94" s="10"/>
      <c r="M94" s="10"/>
      <c r="N94" s="222"/>
      <c r="P94" s="10"/>
      <c r="Q94" s="10"/>
      <c r="R94" s="10"/>
      <c r="S94" s="222"/>
      <c r="U94" s="10"/>
      <c r="V94" s="10"/>
      <c r="W94" s="222"/>
      <c r="X94" s="10"/>
      <c r="Y94" s="10"/>
      <c r="Z94" s="10"/>
      <c r="AA94" s="222"/>
      <c r="AC94" s="10"/>
      <c r="AD94" s="10"/>
      <c r="AE94" s="10"/>
      <c r="AF94" s="222"/>
      <c r="AG94" s="10"/>
      <c r="AH94" s="10"/>
      <c r="AI94" s="10"/>
      <c r="AJ94" s="222"/>
      <c r="AK94" s="10"/>
    </row>
    <row r="95" spans="1:40" s="6" customFormat="1" x14ac:dyDescent="0.3">
      <c r="A95" s="224"/>
      <c r="C95" s="10"/>
      <c r="D95" s="10"/>
      <c r="E95" s="10"/>
      <c r="F95" s="222"/>
      <c r="G95" s="10"/>
      <c r="H95" s="10"/>
      <c r="I95" s="10"/>
      <c r="J95" s="222"/>
      <c r="K95" s="10"/>
      <c r="L95" s="10"/>
      <c r="M95" s="10"/>
      <c r="N95" s="222"/>
      <c r="P95" s="10"/>
      <c r="Q95" s="10"/>
      <c r="R95" s="10"/>
      <c r="S95" s="222"/>
      <c r="U95" s="10"/>
      <c r="V95" s="10"/>
      <c r="W95" s="222"/>
      <c r="X95" s="10"/>
      <c r="Y95" s="10"/>
      <c r="Z95" s="10"/>
      <c r="AA95" s="222"/>
      <c r="AC95" s="10"/>
      <c r="AD95" s="10"/>
      <c r="AE95" s="10"/>
      <c r="AF95" s="222"/>
      <c r="AG95" s="10"/>
      <c r="AH95" s="10"/>
      <c r="AI95" s="10"/>
      <c r="AJ95" s="222"/>
      <c r="AK95" s="10"/>
    </row>
    <row r="96" spans="1:40" s="6" customFormat="1" x14ac:dyDescent="0.3">
      <c r="A96" s="224"/>
      <c r="C96" s="10"/>
      <c r="D96" s="10"/>
      <c r="E96" s="10"/>
      <c r="F96" s="222"/>
      <c r="G96" s="10"/>
      <c r="H96" s="10"/>
      <c r="I96" s="10"/>
      <c r="J96" s="222"/>
      <c r="K96" s="10"/>
      <c r="L96" s="10"/>
      <c r="M96" s="10"/>
      <c r="N96" s="222"/>
      <c r="P96" s="10"/>
      <c r="Q96" s="10"/>
      <c r="R96" s="10"/>
      <c r="S96" s="222"/>
      <c r="U96" s="10"/>
      <c r="V96" s="10"/>
      <c r="W96" s="222"/>
      <c r="X96" s="10"/>
      <c r="Y96" s="10"/>
      <c r="Z96" s="10"/>
      <c r="AA96" s="222"/>
      <c r="AC96" s="10"/>
      <c r="AD96" s="10"/>
      <c r="AE96" s="10"/>
      <c r="AF96" s="222"/>
      <c r="AG96" s="10"/>
      <c r="AH96" s="10"/>
      <c r="AI96" s="10"/>
      <c r="AJ96" s="222"/>
      <c r="AK96" s="10"/>
    </row>
    <row r="97" spans="1:37" s="6" customFormat="1" x14ac:dyDescent="0.3">
      <c r="A97" s="224"/>
      <c r="C97" s="10"/>
      <c r="D97" s="10"/>
      <c r="E97" s="10"/>
      <c r="F97" s="222"/>
      <c r="G97" s="10"/>
      <c r="H97" s="10"/>
      <c r="I97" s="10"/>
      <c r="J97" s="222"/>
      <c r="K97" s="10"/>
      <c r="L97" s="10"/>
      <c r="M97" s="10"/>
      <c r="N97" s="222"/>
      <c r="P97" s="10"/>
      <c r="Q97" s="10"/>
      <c r="R97" s="10"/>
      <c r="S97" s="222"/>
      <c r="U97" s="10"/>
      <c r="V97" s="10"/>
      <c r="W97" s="222"/>
      <c r="X97" s="10"/>
      <c r="Y97" s="10"/>
      <c r="Z97" s="10"/>
      <c r="AA97" s="222"/>
      <c r="AC97" s="10"/>
      <c r="AD97" s="10"/>
      <c r="AE97" s="10"/>
      <c r="AF97" s="222"/>
      <c r="AG97" s="10"/>
      <c r="AH97" s="10"/>
      <c r="AI97" s="10"/>
      <c r="AJ97" s="222"/>
      <c r="AK97" s="10"/>
    </row>
    <row r="98" spans="1:37" s="6" customFormat="1" x14ac:dyDescent="0.3">
      <c r="A98" s="224"/>
      <c r="C98" s="10"/>
      <c r="D98" s="10"/>
      <c r="E98" s="10"/>
      <c r="F98" s="222"/>
      <c r="G98" s="10"/>
      <c r="H98" s="10"/>
      <c r="I98" s="10"/>
      <c r="J98" s="222"/>
      <c r="K98" s="10"/>
      <c r="L98" s="10"/>
      <c r="M98" s="10"/>
      <c r="N98" s="222"/>
      <c r="P98" s="10"/>
      <c r="Q98" s="10"/>
      <c r="R98" s="10"/>
      <c r="S98" s="222"/>
      <c r="U98" s="10"/>
      <c r="V98" s="10"/>
      <c r="W98" s="222"/>
      <c r="X98" s="10"/>
      <c r="Y98" s="10"/>
      <c r="Z98" s="10"/>
      <c r="AA98" s="222"/>
      <c r="AC98" s="10"/>
      <c r="AD98" s="10"/>
      <c r="AE98" s="10"/>
      <c r="AF98" s="222"/>
      <c r="AG98" s="10"/>
      <c r="AH98" s="10"/>
      <c r="AI98" s="10"/>
      <c r="AJ98" s="222"/>
      <c r="AK98" s="10"/>
    </row>
    <row r="99" spans="1:37" s="6" customFormat="1" x14ac:dyDescent="0.3">
      <c r="A99" s="224"/>
      <c r="C99" s="10"/>
      <c r="D99" s="10"/>
      <c r="E99" s="10"/>
      <c r="F99" s="222"/>
      <c r="G99" s="10"/>
      <c r="H99" s="10"/>
      <c r="I99" s="10"/>
      <c r="J99" s="222"/>
      <c r="K99" s="10"/>
      <c r="L99" s="10"/>
      <c r="M99" s="10"/>
      <c r="N99" s="222"/>
      <c r="P99" s="10"/>
      <c r="Q99" s="10"/>
      <c r="R99" s="10"/>
      <c r="S99" s="222"/>
      <c r="U99" s="10"/>
      <c r="V99" s="10"/>
      <c r="W99" s="222"/>
      <c r="X99" s="10"/>
      <c r="Y99" s="10"/>
      <c r="Z99" s="10"/>
      <c r="AA99" s="222"/>
      <c r="AC99" s="10"/>
      <c r="AD99" s="10"/>
      <c r="AE99" s="10"/>
      <c r="AF99" s="222"/>
      <c r="AG99" s="10"/>
      <c r="AH99" s="10"/>
      <c r="AI99" s="10"/>
      <c r="AJ99" s="222"/>
      <c r="AK99" s="10"/>
    </row>
    <row r="100" spans="1:37" s="6" customFormat="1" x14ac:dyDescent="0.3">
      <c r="A100" s="224"/>
      <c r="C100" s="10"/>
      <c r="D100" s="10"/>
      <c r="E100" s="10"/>
      <c r="F100" s="222"/>
      <c r="G100" s="10"/>
      <c r="H100" s="10"/>
      <c r="I100" s="10"/>
      <c r="J100" s="222"/>
      <c r="K100" s="10"/>
      <c r="L100" s="10"/>
      <c r="M100" s="10"/>
      <c r="N100" s="222"/>
      <c r="P100" s="10"/>
      <c r="Q100" s="10"/>
      <c r="R100" s="10"/>
      <c r="S100" s="222"/>
      <c r="U100" s="10"/>
      <c r="V100" s="10"/>
      <c r="W100" s="222"/>
      <c r="X100" s="10"/>
      <c r="Y100" s="10"/>
      <c r="Z100" s="10"/>
      <c r="AA100" s="222"/>
      <c r="AC100" s="10"/>
      <c r="AD100" s="10"/>
      <c r="AE100" s="10"/>
      <c r="AF100" s="222"/>
      <c r="AG100" s="10"/>
      <c r="AH100" s="10"/>
      <c r="AI100" s="10"/>
      <c r="AJ100" s="222"/>
      <c r="AK100" s="10"/>
    </row>
    <row r="101" spans="1:37" s="6" customFormat="1" x14ac:dyDescent="0.3">
      <c r="A101" s="224"/>
      <c r="C101" s="10"/>
      <c r="D101" s="10"/>
      <c r="E101" s="10"/>
      <c r="F101" s="222"/>
      <c r="G101" s="10"/>
      <c r="H101" s="10"/>
      <c r="I101" s="10"/>
      <c r="J101" s="222"/>
      <c r="K101" s="10"/>
      <c r="L101" s="10"/>
      <c r="M101" s="10"/>
      <c r="N101" s="222"/>
      <c r="P101" s="10"/>
      <c r="Q101" s="10"/>
      <c r="R101" s="10"/>
      <c r="S101" s="222"/>
      <c r="U101" s="10"/>
      <c r="V101" s="10"/>
      <c r="W101" s="222"/>
      <c r="X101" s="10"/>
      <c r="Y101" s="10"/>
      <c r="Z101" s="10"/>
      <c r="AA101" s="222"/>
      <c r="AC101" s="10"/>
      <c r="AD101" s="10"/>
      <c r="AE101" s="10"/>
      <c r="AF101" s="222"/>
      <c r="AG101" s="10"/>
      <c r="AH101" s="10"/>
      <c r="AI101" s="10"/>
      <c r="AJ101" s="222"/>
      <c r="AK101" s="10"/>
    </row>
    <row r="102" spans="1:37" s="6" customFormat="1" x14ac:dyDescent="0.3">
      <c r="A102" s="224"/>
      <c r="C102" s="10"/>
      <c r="D102" s="10"/>
      <c r="E102" s="10"/>
      <c r="F102" s="222"/>
      <c r="G102" s="10"/>
      <c r="H102" s="10"/>
      <c r="I102" s="10"/>
      <c r="J102" s="222"/>
      <c r="K102" s="10"/>
      <c r="L102" s="10"/>
      <c r="M102" s="10"/>
      <c r="N102" s="222"/>
      <c r="P102" s="10"/>
      <c r="Q102" s="10"/>
      <c r="R102" s="10"/>
      <c r="S102" s="222"/>
      <c r="U102" s="10"/>
      <c r="V102" s="10"/>
      <c r="W102" s="222"/>
      <c r="X102" s="10"/>
      <c r="Y102" s="10"/>
      <c r="Z102" s="10"/>
      <c r="AA102" s="222"/>
      <c r="AC102" s="10"/>
      <c r="AD102" s="10"/>
      <c r="AE102" s="10"/>
      <c r="AF102" s="222"/>
      <c r="AG102" s="10"/>
      <c r="AH102" s="10"/>
      <c r="AI102" s="10"/>
      <c r="AJ102" s="222"/>
      <c r="AK102" s="10"/>
    </row>
    <row r="103" spans="1:37" s="6" customFormat="1" x14ac:dyDescent="0.3">
      <c r="A103" s="224"/>
      <c r="C103" s="10"/>
      <c r="D103" s="10"/>
      <c r="E103" s="10"/>
      <c r="F103" s="222"/>
      <c r="G103" s="10"/>
      <c r="H103" s="10"/>
      <c r="I103" s="10"/>
      <c r="J103" s="222"/>
      <c r="K103" s="10"/>
      <c r="L103" s="10"/>
      <c r="M103" s="10"/>
      <c r="N103" s="222"/>
      <c r="P103" s="10"/>
      <c r="Q103" s="10"/>
      <c r="R103" s="10"/>
      <c r="S103" s="222"/>
      <c r="U103" s="10"/>
      <c r="V103" s="10"/>
      <c r="W103" s="222"/>
      <c r="X103" s="10"/>
      <c r="Y103" s="10"/>
      <c r="Z103" s="10"/>
      <c r="AA103" s="222"/>
      <c r="AC103" s="10"/>
      <c r="AD103" s="10"/>
      <c r="AE103" s="10"/>
      <c r="AF103" s="222"/>
      <c r="AG103" s="10"/>
      <c r="AH103" s="10"/>
      <c r="AI103" s="10"/>
      <c r="AJ103" s="222"/>
      <c r="AK103" s="10"/>
    </row>
    <row r="104" spans="1:37" s="6" customFormat="1" x14ac:dyDescent="0.3">
      <c r="A104" s="224"/>
      <c r="C104" s="10"/>
      <c r="D104" s="10"/>
      <c r="E104" s="10"/>
      <c r="F104" s="222"/>
      <c r="G104" s="10"/>
      <c r="H104" s="10"/>
      <c r="I104" s="10"/>
      <c r="J104" s="222"/>
      <c r="K104" s="10"/>
      <c r="L104" s="10"/>
      <c r="M104" s="10"/>
      <c r="N104" s="222"/>
      <c r="P104" s="10"/>
      <c r="Q104" s="10"/>
      <c r="R104" s="10"/>
      <c r="S104" s="222"/>
      <c r="U104" s="10"/>
      <c r="V104" s="10"/>
      <c r="W104" s="222"/>
      <c r="X104" s="10"/>
      <c r="Y104" s="10"/>
      <c r="Z104" s="10"/>
      <c r="AA104" s="222"/>
      <c r="AC104" s="10"/>
      <c r="AD104" s="10"/>
      <c r="AE104" s="10"/>
      <c r="AF104" s="222"/>
      <c r="AG104" s="10"/>
      <c r="AH104" s="10"/>
      <c r="AI104" s="10"/>
      <c r="AJ104" s="222"/>
      <c r="AK104" s="10"/>
    </row>
    <row r="105" spans="1:37" s="6" customFormat="1" x14ac:dyDescent="0.3">
      <c r="A105" s="224"/>
      <c r="C105" s="10"/>
      <c r="D105" s="10"/>
      <c r="E105" s="10"/>
      <c r="F105" s="222"/>
      <c r="G105" s="10"/>
      <c r="H105" s="10"/>
      <c r="I105" s="10"/>
      <c r="J105" s="222"/>
      <c r="K105" s="10"/>
      <c r="L105" s="10"/>
      <c r="M105" s="10"/>
      <c r="N105" s="222"/>
      <c r="P105" s="10"/>
      <c r="Q105" s="10"/>
      <c r="R105" s="10"/>
      <c r="S105" s="222"/>
      <c r="U105" s="10"/>
      <c r="V105" s="10"/>
      <c r="W105" s="222"/>
      <c r="X105" s="10"/>
      <c r="Y105" s="10"/>
      <c r="Z105" s="10"/>
      <c r="AA105" s="222"/>
      <c r="AC105" s="10"/>
      <c r="AD105" s="10"/>
      <c r="AE105" s="10"/>
      <c r="AF105" s="222"/>
      <c r="AG105" s="10"/>
      <c r="AH105" s="10"/>
      <c r="AI105" s="10"/>
      <c r="AJ105" s="222"/>
      <c r="AK105" s="10"/>
    </row>
    <row r="106" spans="1:37" s="6" customFormat="1" x14ac:dyDescent="0.3">
      <c r="A106" s="224"/>
      <c r="C106" s="10"/>
      <c r="D106" s="10"/>
      <c r="E106" s="10"/>
      <c r="F106" s="222"/>
      <c r="G106" s="10"/>
      <c r="H106" s="10"/>
      <c r="I106" s="10"/>
      <c r="J106" s="222"/>
      <c r="K106" s="10"/>
      <c r="L106" s="10"/>
      <c r="M106" s="10"/>
      <c r="N106" s="222"/>
      <c r="P106" s="10"/>
      <c r="Q106" s="10"/>
      <c r="R106" s="10"/>
      <c r="S106" s="222"/>
      <c r="U106" s="10"/>
      <c r="V106" s="10"/>
      <c r="W106" s="222"/>
      <c r="X106" s="10"/>
      <c r="Y106" s="10"/>
      <c r="Z106" s="10"/>
      <c r="AA106" s="222"/>
      <c r="AC106" s="10"/>
      <c r="AD106" s="10"/>
      <c r="AE106" s="10"/>
      <c r="AF106" s="222"/>
      <c r="AG106" s="10"/>
      <c r="AH106" s="10"/>
      <c r="AI106" s="10"/>
      <c r="AJ106" s="222"/>
      <c r="AK106" s="10"/>
    </row>
    <row r="107" spans="1:37" s="6" customFormat="1" x14ac:dyDescent="0.3">
      <c r="A107" s="224"/>
      <c r="C107" s="10"/>
      <c r="D107" s="10"/>
      <c r="E107" s="10"/>
      <c r="F107" s="222"/>
      <c r="G107" s="10"/>
      <c r="H107" s="10"/>
      <c r="I107" s="10"/>
      <c r="J107" s="222"/>
      <c r="K107" s="10"/>
      <c r="L107" s="10"/>
      <c r="M107" s="10"/>
      <c r="N107" s="222"/>
      <c r="P107" s="10"/>
      <c r="Q107" s="10"/>
      <c r="R107" s="10"/>
      <c r="S107" s="222"/>
      <c r="U107" s="10"/>
      <c r="V107" s="10"/>
      <c r="W107" s="222"/>
      <c r="X107" s="10"/>
      <c r="Y107" s="10"/>
      <c r="Z107" s="10"/>
      <c r="AA107" s="222"/>
      <c r="AC107" s="10"/>
      <c r="AD107" s="10"/>
      <c r="AE107" s="10"/>
      <c r="AF107" s="222"/>
      <c r="AG107" s="10"/>
      <c r="AH107" s="10"/>
      <c r="AI107" s="10"/>
      <c r="AJ107" s="222"/>
      <c r="AK107" s="10"/>
    </row>
    <row r="108" spans="1:37" s="6" customFormat="1" x14ac:dyDescent="0.3">
      <c r="A108" s="224"/>
      <c r="C108" s="10"/>
      <c r="D108" s="10"/>
      <c r="E108" s="10"/>
      <c r="F108" s="222"/>
      <c r="G108" s="10"/>
      <c r="H108" s="10"/>
      <c r="I108" s="10"/>
      <c r="J108" s="222"/>
      <c r="K108" s="10"/>
      <c r="L108" s="10"/>
      <c r="M108" s="10"/>
      <c r="N108" s="222"/>
      <c r="P108" s="10"/>
      <c r="Q108" s="10"/>
      <c r="R108" s="10"/>
      <c r="S108" s="222"/>
      <c r="U108" s="10"/>
      <c r="V108" s="10"/>
      <c r="W108" s="222"/>
      <c r="X108" s="10"/>
      <c r="Y108" s="10"/>
      <c r="Z108" s="10"/>
      <c r="AA108" s="222"/>
      <c r="AC108" s="10"/>
      <c r="AD108" s="10"/>
      <c r="AE108" s="10"/>
      <c r="AF108" s="222"/>
      <c r="AG108" s="10"/>
      <c r="AH108" s="10"/>
      <c r="AI108" s="10"/>
      <c r="AJ108" s="222"/>
      <c r="AK108" s="10"/>
    </row>
    <row r="109" spans="1:37" s="6" customFormat="1" x14ac:dyDescent="0.3">
      <c r="A109" s="224"/>
      <c r="C109" s="10"/>
      <c r="D109" s="10"/>
      <c r="E109" s="10"/>
      <c r="F109" s="222"/>
      <c r="G109" s="10"/>
      <c r="H109" s="10"/>
      <c r="I109" s="10"/>
      <c r="J109" s="222"/>
      <c r="K109" s="10"/>
      <c r="L109" s="10"/>
      <c r="M109" s="10"/>
      <c r="N109" s="222"/>
      <c r="P109" s="10"/>
      <c r="Q109" s="10"/>
      <c r="R109" s="10"/>
      <c r="S109" s="222"/>
      <c r="U109" s="10"/>
      <c r="V109" s="10"/>
      <c r="W109" s="222"/>
      <c r="X109" s="10"/>
      <c r="Y109" s="10"/>
      <c r="Z109" s="10"/>
      <c r="AA109" s="222"/>
      <c r="AC109" s="10"/>
      <c r="AD109" s="10"/>
      <c r="AE109" s="10"/>
      <c r="AF109" s="222"/>
      <c r="AG109" s="10"/>
      <c r="AH109" s="10"/>
      <c r="AI109" s="10"/>
      <c r="AJ109" s="222"/>
      <c r="AK109" s="10"/>
    </row>
    <row r="110" spans="1:37" s="6" customFormat="1" x14ac:dyDescent="0.3">
      <c r="A110" s="224"/>
      <c r="C110" s="10"/>
      <c r="D110" s="10"/>
      <c r="E110" s="10"/>
      <c r="F110" s="222"/>
      <c r="G110" s="10"/>
      <c r="H110" s="10"/>
      <c r="I110" s="10"/>
      <c r="J110" s="222"/>
      <c r="K110" s="10"/>
      <c r="L110" s="10"/>
      <c r="M110" s="10"/>
      <c r="N110" s="222"/>
      <c r="P110" s="10"/>
      <c r="Q110" s="10"/>
      <c r="R110" s="10"/>
      <c r="S110" s="222"/>
      <c r="U110" s="10"/>
      <c r="V110" s="10"/>
      <c r="W110" s="222"/>
      <c r="X110" s="10"/>
      <c r="Y110" s="10"/>
      <c r="Z110" s="10"/>
      <c r="AA110" s="222"/>
      <c r="AC110" s="10"/>
      <c r="AD110" s="10"/>
      <c r="AE110" s="10"/>
      <c r="AF110" s="222"/>
      <c r="AG110" s="10"/>
      <c r="AH110" s="10"/>
      <c r="AI110" s="10"/>
      <c r="AJ110" s="222"/>
      <c r="AK110" s="10"/>
    </row>
    <row r="111" spans="1:37" s="6" customFormat="1" x14ac:dyDescent="0.3">
      <c r="A111" s="224"/>
      <c r="C111" s="10"/>
      <c r="D111" s="10"/>
      <c r="E111" s="10"/>
      <c r="F111" s="222"/>
      <c r="G111" s="10"/>
      <c r="H111" s="10"/>
      <c r="I111" s="10"/>
      <c r="J111" s="222"/>
      <c r="K111" s="10"/>
      <c r="L111" s="10"/>
      <c r="M111" s="10"/>
      <c r="N111" s="222"/>
      <c r="P111" s="10"/>
      <c r="Q111" s="10"/>
      <c r="R111" s="10"/>
      <c r="S111" s="222"/>
      <c r="U111" s="10"/>
      <c r="V111" s="10"/>
      <c r="W111" s="222"/>
      <c r="X111" s="10"/>
      <c r="Y111" s="10"/>
      <c r="Z111" s="10"/>
      <c r="AA111" s="222"/>
      <c r="AC111" s="10"/>
      <c r="AD111" s="10"/>
      <c r="AE111" s="10"/>
      <c r="AF111" s="222"/>
      <c r="AG111" s="10"/>
      <c r="AH111" s="10"/>
      <c r="AI111" s="10"/>
      <c r="AJ111" s="222"/>
      <c r="AK111" s="10"/>
    </row>
    <row r="112" spans="1:37" s="6" customFormat="1" x14ac:dyDescent="0.3">
      <c r="A112" s="224"/>
      <c r="C112" s="10"/>
      <c r="D112" s="10"/>
      <c r="E112" s="10"/>
      <c r="F112" s="222"/>
      <c r="G112" s="10"/>
      <c r="H112" s="10"/>
      <c r="I112" s="10"/>
      <c r="J112" s="222"/>
      <c r="K112" s="10"/>
      <c r="L112" s="10"/>
      <c r="M112" s="10"/>
      <c r="N112" s="222"/>
      <c r="P112" s="10"/>
      <c r="Q112" s="10"/>
      <c r="R112" s="10"/>
      <c r="S112" s="222"/>
      <c r="U112" s="10"/>
      <c r="V112" s="10"/>
      <c r="W112" s="222"/>
      <c r="X112" s="10"/>
      <c r="Y112" s="10"/>
      <c r="Z112" s="10"/>
      <c r="AA112" s="222"/>
      <c r="AC112" s="10"/>
      <c r="AD112" s="10"/>
      <c r="AE112" s="10"/>
      <c r="AF112" s="222"/>
      <c r="AG112" s="10"/>
      <c r="AH112" s="10"/>
      <c r="AI112" s="10"/>
      <c r="AJ112" s="222"/>
      <c r="AK112" s="10"/>
    </row>
    <row r="113" spans="1:37" s="6" customFormat="1" x14ac:dyDescent="0.3">
      <c r="A113" s="224"/>
      <c r="C113" s="10"/>
      <c r="D113" s="10"/>
      <c r="E113" s="10"/>
      <c r="F113" s="222"/>
      <c r="G113" s="10"/>
      <c r="H113" s="10"/>
      <c r="I113" s="10"/>
      <c r="J113" s="222"/>
      <c r="K113" s="10"/>
      <c r="L113" s="10"/>
      <c r="M113" s="10"/>
      <c r="N113" s="222"/>
      <c r="P113" s="10"/>
      <c r="Q113" s="10"/>
      <c r="R113" s="10"/>
      <c r="S113" s="222"/>
      <c r="U113" s="10"/>
      <c r="V113" s="10"/>
      <c r="W113" s="222"/>
      <c r="X113" s="10"/>
      <c r="Y113" s="10"/>
      <c r="Z113" s="10"/>
      <c r="AA113" s="222"/>
      <c r="AC113" s="10"/>
      <c r="AD113" s="10"/>
      <c r="AE113" s="10"/>
      <c r="AF113" s="222"/>
      <c r="AG113" s="10"/>
      <c r="AH113" s="10"/>
      <c r="AI113" s="10"/>
      <c r="AJ113" s="222"/>
      <c r="AK113" s="10"/>
    </row>
    <row r="114" spans="1:37" s="7" customFormat="1" x14ac:dyDescent="0.3">
      <c r="A114" s="225"/>
      <c r="C114" s="10"/>
      <c r="D114" s="10"/>
      <c r="E114" s="10"/>
      <c r="F114" s="222"/>
      <c r="G114" s="10"/>
      <c r="H114" s="10"/>
      <c r="I114" s="10"/>
      <c r="J114" s="222"/>
      <c r="K114" s="10"/>
      <c r="L114" s="10"/>
      <c r="M114" s="10"/>
      <c r="N114" s="222"/>
      <c r="P114" s="10"/>
      <c r="Q114" s="10"/>
      <c r="R114" s="10"/>
      <c r="S114" s="222"/>
      <c r="T114" s="6"/>
      <c r="U114" s="10"/>
      <c r="V114" s="10"/>
      <c r="W114" s="222"/>
      <c r="X114" s="10"/>
      <c r="Y114" s="10"/>
      <c r="Z114" s="10"/>
      <c r="AA114" s="222"/>
      <c r="AC114" s="10"/>
      <c r="AD114" s="10"/>
      <c r="AE114" s="10"/>
      <c r="AF114" s="222"/>
      <c r="AG114" s="10"/>
      <c r="AH114" s="10"/>
      <c r="AI114" s="10"/>
      <c r="AJ114" s="222"/>
      <c r="AK114" s="10"/>
    </row>
    <row r="115" spans="1:37" s="7" customFormat="1" x14ac:dyDescent="0.3">
      <c r="A115" s="225"/>
      <c r="C115" s="10"/>
      <c r="D115" s="10"/>
      <c r="E115" s="10"/>
      <c r="F115" s="222"/>
      <c r="G115" s="10"/>
      <c r="H115" s="10"/>
      <c r="I115" s="10"/>
      <c r="J115" s="222"/>
      <c r="K115" s="10"/>
      <c r="L115" s="10"/>
      <c r="M115" s="10"/>
      <c r="N115" s="222"/>
      <c r="P115" s="10"/>
      <c r="Q115" s="10"/>
      <c r="R115" s="10"/>
      <c r="S115" s="222"/>
      <c r="T115" s="6"/>
      <c r="U115" s="10"/>
      <c r="V115" s="10"/>
      <c r="W115" s="222"/>
      <c r="X115" s="10"/>
      <c r="Y115" s="10"/>
      <c r="Z115" s="10"/>
      <c r="AA115" s="222"/>
      <c r="AC115" s="10"/>
      <c r="AD115" s="10"/>
      <c r="AE115" s="10"/>
      <c r="AF115" s="222"/>
      <c r="AG115" s="10"/>
      <c r="AH115" s="10"/>
      <c r="AI115" s="10"/>
      <c r="AJ115" s="222"/>
      <c r="AK115" s="10"/>
    </row>
    <row r="116" spans="1:37" s="7" customFormat="1" x14ac:dyDescent="0.3">
      <c r="A116" s="225"/>
      <c r="C116" s="10"/>
      <c r="D116" s="10"/>
      <c r="E116" s="10"/>
      <c r="F116" s="222"/>
      <c r="G116" s="10"/>
      <c r="H116" s="10"/>
      <c r="I116" s="10"/>
      <c r="J116" s="222"/>
      <c r="K116" s="10"/>
      <c r="L116" s="10"/>
      <c r="M116" s="10"/>
      <c r="N116" s="222"/>
      <c r="P116" s="10"/>
      <c r="Q116" s="10"/>
      <c r="R116" s="10"/>
      <c r="S116" s="222"/>
      <c r="T116" s="6"/>
      <c r="U116" s="10"/>
      <c r="V116" s="10"/>
      <c r="W116" s="222"/>
      <c r="X116" s="10"/>
      <c r="Y116" s="10"/>
      <c r="Z116" s="10"/>
      <c r="AA116" s="222"/>
      <c r="AC116" s="10"/>
      <c r="AD116" s="10"/>
      <c r="AE116" s="10"/>
      <c r="AF116" s="222"/>
      <c r="AG116" s="10"/>
      <c r="AH116" s="10"/>
      <c r="AI116" s="10"/>
      <c r="AJ116" s="222"/>
      <c r="AK116" s="10"/>
    </row>
    <row r="117" spans="1:37" s="7" customFormat="1" x14ac:dyDescent="0.3">
      <c r="A117" s="225"/>
      <c r="C117" s="10"/>
      <c r="D117" s="10"/>
      <c r="E117" s="10"/>
      <c r="F117" s="222"/>
      <c r="G117" s="10"/>
      <c r="H117" s="10"/>
      <c r="I117" s="10"/>
      <c r="J117" s="222"/>
      <c r="K117" s="10"/>
      <c r="L117" s="10"/>
      <c r="M117" s="10"/>
      <c r="N117" s="222"/>
      <c r="P117" s="10"/>
      <c r="Q117" s="10"/>
      <c r="R117" s="10"/>
      <c r="S117" s="222"/>
      <c r="T117" s="6"/>
      <c r="U117" s="10"/>
      <c r="V117" s="10"/>
      <c r="W117" s="222"/>
      <c r="X117" s="10"/>
      <c r="Y117" s="10"/>
      <c r="Z117" s="10"/>
      <c r="AA117" s="222"/>
      <c r="AC117" s="10"/>
      <c r="AD117" s="10"/>
      <c r="AE117" s="10"/>
      <c r="AF117" s="222"/>
      <c r="AG117" s="10"/>
      <c r="AH117" s="10"/>
      <c r="AI117" s="10"/>
      <c r="AJ117" s="222"/>
      <c r="AK117" s="10"/>
    </row>
    <row r="118" spans="1:37" s="7" customFormat="1" x14ac:dyDescent="0.3">
      <c r="A118" s="225"/>
      <c r="C118" s="10"/>
      <c r="D118" s="10"/>
      <c r="E118" s="10"/>
      <c r="F118" s="222"/>
      <c r="G118" s="10"/>
      <c r="H118" s="10"/>
      <c r="I118" s="10"/>
      <c r="J118" s="222"/>
      <c r="K118" s="10"/>
      <c r="L118" s="10"/>
      <c r="M118" s="10"/>
      <c r="N118" s="222"/>
      <c r="P118" s="10"/>
      <c r="Q118" s="10"/>
      <c r="R118" s="10"/>
      <c r="S118" s="222"/>
      <c r="T118" s="6"/>
      <c r="U118" s="10"/>
      <c r="V118" s="10"/>
      <c r="W118" s="222"/>
      <c r="X118" s="10"/>
      <c r="Y118" s="10"/>
      <c r="Z118" s="10"/>
      <c r="AA118" s="222"/>
      <c r="AC118" s="10"/>
      <c r="AD118" s="10"/>
      <c r="AE118" s="10"/>
      <c r="AF118" s="222"/>
      <c r="AG118" s="10"/>
      <c r="AH118" s="10"/>
      <c r="AI118" s="10"/>
      <c r="AJ118" s="222"/>
      <c r="AK118" s="10"/>
    </row>
    <row r="119" spans="1:37" s="7" customFormat="1" x14ac:dyDescent="0.3">
      <c r="A119" s="225"/>
      <c r="C119" s="10"/>
      <c r="D119" s="10"/>
      <c r="E119" s="10"/>
      <c r="F119" s="222"/>
      <c r="G119" s="10"/>
      <c r="H119" s="10"/>
      <c r="I119" s="10"/>
      <c r="J119" s="222"/>
      <c r="K119" s="10"/>
      <c r="L119" s="10"/>
      <c r="M119" s="10"/>
      <c r="N119" s="222"/>
      <c r="P119" s="10"/>
      <c r="Q119" s="10"/>
      <c r="R119" s="10"/>
      <c r="S119" s="222"/>
      <c r="T119" s="6"/>
      <c r="U119" s="10"/>
      <c r="V119" s="10"/>
      <c r="W119" s="222"/>
      <c r="X119" s="10"/>
      <c r="Y119" s="10"/>
      <c r="Z119" s="10"/>
      <c r="AA119" s="222"/>
      <c r="AC119" s="10"/>
      <c r="AD119" s="10"/>
      <c r="AE119" s="10"/>
      <c r="AF119" s="222"/>
      <c r="AG119" s="10"/>
      <c r="AH119" s="10"/>
      <c r="AI119" s="10"/>
      <c r="AJ119" s="222"/>
      <c r="AK119" s="10"/>
    </row>
    <row r="120" spans="1:37" s="7" customFormat="1" x14ac:dyDescent="0.3">
      <c r="A120" s="225"/>
      <c r="C120" s="10"/>
      <c r="D120" s="10"/>
      <c r="E120" s="10"/>
      <c r="F120" s="222"/>
      <c r="G120" s="10"/>
      <c r="H120" s="10"/>
      <c r="I120" s="10"/>
      <c r="J120" s="222"/>
      <c r="K120" s="10"/>
      <c r="L120" s="10"/>
      <c r="M120" s="10"/>
      <c r="N120" s="222"/>
      <c r="P120" s="10"/>
      <c r="Q120" s="10"/>
      <c r="R120" s="10"/>
      <c r="S120" s="222"/>
      <c r="T120" s="6"/>
      <c r="U120" s="10"/>
      <c r="V120" s="10"/>
      <c r="W120" s="222"/>
      <c r="X120" s="10"/>
      <c r="Y120" s="10"/>
      <c r="Z120" s="10"/>
      <c r="AA120" s="222"/>
      <c r="AC120" s="10"/>
      <c r="AD120" s="10"/>
      <c r="AE120" s="10"/>
      <c r="AF120" s="222"/>
      <c r="AG120" s="10"/>
      <c r="AH120" s="10"/>
      <c r="AI120" s="10"/>
      <c r="AJ120" s="222"/>
      <c r="AK120" s="10"/>
    </row>
    <row r="121" spans="1:37" s="7" customFormat="1" x14ac:dyDescent="0.3">
      <c r="A121" s="225"/>
      <c r="C121" s="10"/>
      <c r="D121" s="10"/>
      <c r="E121" s="10"/>
      <c r="F121" s="222"/>
      <c r="G121" s="10"/>
      <c r="H121" s="10"/>
      <c r="I121" s="10"/>
      <c r="J121" s="222"/>
      <c r="K121" s="10"/>
      <c r="L121" s="10"/>
      <c r="M121" s="10"/>
      <c r="N121" s="222"/>
      <c r="P121" s="10"/>
      <c r="Q121" s="10"/>
      <c r="R121" s="10"/>
      <c r="S121" s="222"/>
      <c r="T121" s="6"/>
      <c r="U121" s="10"/>
      <c r="V121" s="10"/>
      <c r="W121" s="222"/>
      <c r="X121" s="10"/>
      <c r="Y121" s="10"/>
      <c r="Z121" s="10"/>
      <c r="AA121" s="222"/>
      <c r="AC121" s="10"/>
      <c r="AD121" s="10"/>
      <c r="AE121" s="10"/>
      <c r="AF121" s="222"/>
      <c r="AG121" s="10"/>
      <c r="AH121" s="10"/>
      <c r="AI121" s="10"/>
      <c r="AJ121" s="222"/>
      <c r="AK121" s="10"/>
    </row>
    <row r="122" spans="1:37" s="7" customFormat="1" x14ac:dyDescent="0.3">
      <c r="A122" s="225"/>
      <c r="C122" s="10"/>
      <c r="D122" s="10"/>
      <c r="E122" s="10"/>
      <c r="F122" s="222"/>
      <c r="G122" s="10"/>
      <c r="H122" s="10"/>
      <c r="I122" s="10"/>
      <c r="J122" s="222"/>
      <c r="K122" s="10"/>
      <c r="L122" s="10"/>
      <c r="M122" s="10"/>
      <c r="N122" s="222"/>
      <c r="P122" s="10"/>
      <c r="Q122" s="10"/>
      <c r="R122" s="10"/>
      <c r="S122" s="222"/>
      <c r="T122" s="6"/>
      <c r="U122" s="10"/>
      <c r="V122" s="10"/>
      <c r="W122" s="222"/>
      <c r="X122" s="10"/>
      <c r="Y122" s="10"/>
      <c r="Z122" s="10"/>
      <c r="AA122" s="222"/>
      <c r="AC122" s="10"/>
      <c r="AD122" s="10"/>
      <c r="AE122" s="10"/>
      <c r="AF122" s="222"/>
      <c r="AG122" s="10"/>
      <c r="AH122" s="10"/>
      <c r="AI122" s="10"/>
      <c r="AJ122" s="222"/>
      <c r="AK122" s="10"/>
    </row>
    <row r="123" spans="1:37" s="7" customFormat="1" x14ac:dyDescent="0.3">
      <c r="A123" s="225"/>
      <c r="C123" s="10"/>
      <c r="D123" s="10"/>
      <c r="E123" s="10"/>
      <c r="F123" s="222"/>
      <c r="G123" s="10"/>
      <c r="H123" s="10"/>
      <c r="I123" s="10"/>
      <c r="J123" s="222"/>
      <c r="K123" s="10"/>
      <c r="L123" s="10"/>
      <c r="M123" s="10"/>
      <c r="N123" s="222"/>
      <c r="P123" s="10"/>
      <c r="Q123" s="10"/>
      <c r="R123" s="10"/>
      <c r="S123" s="222"/>
      <c r="T123" s="6"/>
      <c r="U123" s="10"/>
      <c r="V123" s="10"/>
      <c r="W123" s="222"/>
      <c r="X123" s="10"/>
      <c r="Y123" s="10"/>
      <c r="Z123" s="10"/>
      <c r="AA123" s="222"/>
      <c r="AC123" s="10"/>
      <c r="AD123" s="10"/>
      <c r="AE123" s="10"/>
      <c r="AF123" s="222"/>
      <c r="AG123" s="10"/>
      <c r="AH123" s="10"/>
      <c r="AI123" s="10"/>
      <c r="AJ123" s="222"/>
      <c r="AK123" s="10"/>
    </row>
    <row r="124" spans="1:37" s="7" customFormat="1" x14ac:dyDescent="0.3">
      <c r="A124" s="225"/>
      <c r="C124" s="10"/>
      <c r="D124" s="10"/>
      <c r="E124" s="10"/>
      <c r="F124" s="222"/>
      <c r="G124" s="10"/>
      <c r="H124" s="10"/>
      <c r="I124" s="10"/>
      <c r="J124" s="222"/>
      <c r="K124" s="10"/>
      <c r="L124" s="10"/>
      <c r="M124" s="10"/>
      <c r="N124" s="222"/>
      <c r="P124" s="10"/>
      <c r="Q124" s="10"/>
      <c r="R124" s="10"/>
      <c r="S124" s="222"/>
      <c r="T124" s="6"/>
      <c r="U124" s="10"/>
      <c r="V124" s="10"/>
      <c r="W124" s="222"/>
      <c r="X124" s="10"/>
      <c r="Y124" s="10"/>
      <c r="Z124" s="10"/>
      <c r="AA124" s="222"/>
      <c r="AC124" s="10"/>
      <c r="AD124" s="10"/>
      <c r="AE124" s="10"/>
      <c r="AF124" s="222"/>
      <c r="AG124" s="10"/>
      <c r="AH124" s="10"/>
      <c r="AI124" s="10"/>
      <c r="AJ124" s="222"/>
      <c r="AK124" s="10"/>
    </row>
    <row r="125" spans="1:37" s="7" customFormat="1" x14ac:dyDescent="0.3">
      <c r="A125" s="225"/>
      <c r="C125" s="10"/>
      <c r="D125" s="10"/>
      <c r="E125" s="10"/>
      <c r="F125" s="222"/>
      <c r="G125" s="10"/>
      <c r="H125" s="10"/>
      <c r="I125" s="10"/>
      <c r="J125" s="222"/>
      <c r="K125" s="10"/>
      <c r="L125" s="10"/>
      <c r="M125" s="10"/>
      <c r="N125" s="222"/>
      <c r="P125" s="10"/>
      <c r="Q125" s="10"/>
      <c r="R125" s="10"/>
      <c r="S125" s="222"/>
      <c r="T125" s="6"/>
      <c r="U125" s="10"/>
      <c r="V125" s="10"/>
      <c r="W125" s="222"/>
      <c r="X125" s="10"/>
      <c r="Y125" s="10"/>
      <c r="Z125" s="10"/>
      <c r="AA125" s="222"/>
      <c r="AC125" s="10"/>
      <c r="AD125" s="10"/>
      <c r="AE125" s="10"/>
      <c r="AF125" s="222"/>
      <c r="AG125" s="10"/>
      <c r="AH125" s="10"/>
      <c r="AI125" s="10"/>
      <c r="AJ125" s="222"/>
      <c r="AK125" s="10"/>
    </row>
    <row r="126" spans="1:37" s="7" customFormat="1" x14ac:dyDescent="0.3">
      <c r="A126" s="225"/>
      <c r="C126" s="10"/>
      <c r="D126" s="10"/>
      <c r="E126" s="10"/>
      <c r="F126" s="222"/>
      <c r="G126" s="10"/>
      <c r="H126" s="10"/>
      <c r="I126" s="10"/>
      <c r="J126" s="222"/>
      <c r="K126" s="10"/>
      <c r="L126" s="10"/>
      <c r="M126" s="10"/>
      <c r="N126" s="222"/>
      <c r="P126" s="10"/>
      <c r="Q126" s="10"/>
      <c r="R126" s="10"/>
      <c r="S126" s="222"/>
      <c r="T126" s="6"/>
      <c r="U126" s="10"/>
      <c r="V126" s="10"/>
      <c r="W126" s="222"/>
      <c r="X126" s="10"/>
      <c r="Y126" s="10"/>
      <c r="Z126" s="10"/>
      <c r="AA126" s="222"/>
      <c r="AC126" s="10"/>
      <c r="AD126" s="10"/>
      <c r="AE126" s="10"/>
      <c r="AF126" s="222"/>
      <c r="AG126" s="10"/>
      <c r="AH126" s="10"/>
      <c r="AI126" s="10"/>
      <c r="AJ126" s="222"/>
      <c r="AK126" s="10"/>
    </row>
    <row r="127" spans="1:37" s="7" customFormat="1" x14ac:dyDescent="0.3">
      <c r="A127" s="225"/>
      <c r="C127" s="10"/>
      <c r="D127" s="10"/>
      <c r="E127" s="10"/>
      <c r="F127" s="222"/>
      <c r="G127" s="10"/>
      <c r="H127" s="10"/>
      <c r="I127" s="10"/>
      <c r="J127" s="222"/>
      <c r="K127" s="10"/>
      <c r="L127" s="10"/>
      <c r="M127" s="10"/>
      <c r="N127" s="222"/>
      <c r="P127" s="10"/>
      <c r="Q127" s="10"/>
      <c r="R127" s="10"/>
      <c r="S127" s="222"/>
      <c r="T127" s="6"/>
      <c r="U127" s="10"/>
      <c r="V127" s="10"/>
      <c r="W127" s="222"/>
      <c r="X127" s="10"/>
      <c r="Y127" s="10"/>
      <c r="Z127" s="10"/>
      <c r="AA127" s="222"/>
      <c r="AC127" s="10"/>
      <c r="AD127" s="10"/>
      <c r="AE127" s="10"/>
      <c r="AF127" s="222"/>
      <c r="AG127" s="10"/>
      <c r="AH127" s="10"/>
      <c r="AI127" s="10"/>
      <c r="AJ127" s="222"/>
      <c r="AK127" s="10"/>
    </row>
    <row r="128" spans="1:37" s="7" customFormat="1" x14ac:dyDescent="0.3">
      <c r="A128" s="225"/>
      <c r="C128" s="10"/>
      <c r="D128" s="10"/>
      <c r="E128" s="10"/>
      <c r="F128" s="222"/>
      <c r="G128" s="10"/>
      <c r="H128" s="10"/>
      <c r="I128" s="10"/>
      <c r="J128" s="222"/>
      <c r="K128" s="10"/>
      <c r="L128" s="10"/>
      <c r="M128" s="10"/>
      <c r="N128" s="222"/>
      <c r="P128" s="10"/>
      <c r="Q128" s="10"/>
      <c r="R128" s="10"/>
      <c r="S128" s="222"/>
      <c r="T128" s="6"/>
      <c r="U128" s="10"/>
      <c r="V128" s="10"/>
      <c r="W128" s="222"/>
      <c r="X128" s="10"/>
      <c r="Y128" s="10"/>
      <c r="Z128" s="10"/>
      <c r="AA128" s="222"/>
      <c r="AC128" s="10"/>
      <c r="AD128" s="10"/>
      <c r="AE128" s="10"/>
      <c r="AF128" s="222"/>
      <c r="AG128" s="10"/>
      <c r="AH128" s="10"/>
      <c r="AI128" s="10"/>
      <c r="AJ128" s="222"/>
      <c r="AK128" s="10"/>
    </row>
    <row r="129" spans="1:37" s="7" customFormat="1" x14ac:dyDescent="0.3">
      <c r="A129" s="225"/>
      <c r="C129" s="10"/>
      <c r="D129" s="10"/>
      <c r="E129" s="10"/>
      <c r="F129" s="222"/>
      <c r="G129" s="10"/>
      <c r="H129" s="10"/>
      <c r="I129" s="10"/>
      <c r="J129" s="222"/>
      <c r="K129" s="10"/>
      <c r="L129" s="10"/>
      <c r="M129" s="10"/>
      <c r="N129" s="222"/>
      <c r="P129" s="10"/>
      <c r="Q129" s="10"/>
      <c r="R129" s="10"/>
      <c r="S129" s="222"/>
      <c r="T129" s="6"/>
      <c r="U129" s="10"/>
      <c r="V129" s="10"/>
      <c r="W129" s="222"/>
      <c r="X129" s="10"/>
      <c r="Y129" s="10"/>
      <c r="Z129" s="10"/>
      <c r="AA129" s="222"/>
      <c r="AC129" s="10"/>
      <c r="AD129" s="10"/>
      <c r="AE129" s="10"/>
      <c r="AF129" s="222"/>
      <c r="AG129" s="10"/>
      <c r="AH129" s="10"/>
      <c r="AI129" s="10"/>
      <c r="AJ129" s="222"/>
      <c r="AK129" s="10"/>
    </row>
    <row r="130" spans="1:37" s="7" customFormat="1" x14ac:dyDescent="0.3">
      <c r="A130" s="225"/>
      <c r="C130" s="10"/>
      <c r="D130" s="10"/>
      <c r="E130" s="10"/>
      <c r="F130" s="222"/>
      <c r="G130" s="10"/>
      <c r="H130" s="10"/>
      <c r="I130" s="10"/>
      <c r="J130" s="222"/>
      <c r="K130" s="10"/>
      <c r="L130" s="10"/>
      <c r="M130" s="10"/>
      <c r="N130" s="222"/>
      <c r="P130" s="10"/>
      <c r="Q130" s="10"/>
      <c r="R130" s="10"/>
      <c r="S130" s="222"/>
      <c r="T130" s="6"/>
      <c r="U130" s="10"/>
      <c r="V130" s="10"/>
      <c r="W130" s="222"/>
      <c r="X130" s="10"/>
      <c r="Y130" s="10"/>
      <c r="Z130" s="10"/>
      <c r="AA130" s="222"/>
      <c r="AC130" s="10"/>
      <c r="AD130" s="10"/>
      <c r="AE130" s="10"/>
      <c r="AF130" s="222"/>
      <c r="AG130" s="10"/>
      <c r="AH130" s="10"/>
      <c r="AI130" s="10"/>
      <c r="AJ130" s="222"/>
      <c r="AK130" s="10"/>
    </row>
    <row r="131" spans="1:37" s="7" customFormat="1" x14ac:dyDescent="0.3">
      <c r="A131" s="225"/>
      <c r="C131" s="10"/>
      <c r="D131" s="10"/>
      <c r="E131" s="10"/>
      <c r="F131" s="222"/>
      <c r="G131" s="10"/>
      <c r="H131" s="10"/>
      <c r="I131" s="10"/>
      <c r="J131" s="222"/>
      <c r="K131" s="10"/>
      <c r="L131" s="10"/>
      <c r="M131" s="10"/>
      <c r="N131" s="222"/>
      <c r="P131" s="10"/>
      <c r="Q131" s="10"/>
      <c r="R131" s="10"/>
      <c r="S131" s="222"/>
      <c r="T131" s="6"/>
      <c r="U131" s="10"/>
      <c r="V131" s="10"/>
      <c r="W131" s="222"/>
      <c r="X131" s="10"/>
      <c r="Y131" s="10"/>
      <c r="Z131" s="10"/>
      <c r="AA131" s="222"/>
      <c r="AC131" s="10"/>
      <c r="AD131" s="10"/>
      <c r="AE131" s="10"/>
      <c r="AF131" s="222"/>
      <c r="AG131" s="10"/>
      <c r="AH131" s="10"/>
      <c r="AI131" s="10"/>
      <c r="AJ131" s="222"/>
      <c r="AK131" s="10"/>
    </row>
    <row r="132" spans="1:37" s="7" customFormat="1" x14ac:dyDescent="0.3">
      <c r="A132" s="225"/>
      <c r="C132" s="10"/>
      <c r="D132" s="10"/>
      <c r="E132" s="10"/>
      <c r="F132" s="222"/>
      <c r="G132" s="10"/>
      <c r="H132" s="10"/>
      <c r="I132" s="10"/>
      <c r="J132" s="222"/>
      <c r="K132" s="10"/>
      <c r="L132" s="10"/>
      <c r="M132" s="10"/>
      <c r="N132" s="222"/>
      <c r="P132" s="10"/>
      <c r="Q132" s="10"/>
      <c r="R132" s="10"/>
      <c r="S132" s="222"/>
      <c r="T132" s="6"/>
      <c r="U132" s="10"/>
      <c r="V132" s="10"/>
      <c r="W132" s="222"/>
      <c r="X132" s="10"/>
      <c r="Y132" s="10"/>
      <c r="Z132" s="10"/>
      <c r="AA132" s="222"/>
      <c r="AC132" s="10"/>
      <c r="AD132" s="10"/>
      <c r="AE132" s="10"/>
      <c r="AF132" s="222"/>
      <c r="AG132" s="10"/>
      <c r="AH132" s="10"/>
      <c r="AI132" s="10"/>
      <c r="AJ132" s="222"/>
      <c r="AK132" s="10"/>
    </row>
    <row r="133" spans="1:37" s="7" customFormat="1" x14ac:dyDescent="0.3">
      <c r="A133" s="225"/>
      <c r="C133" s="10"/>
      <c r="D133" s="10"/>
      <c r="E133" s="10"/>
      <c r="F133" s="222"/>
      <c r="G133" s="10"/>
      <c r="H133" s="10"/>
      <c r="I133" s="10"/>
      <c r="J133" s="222"/>
      <c r="K133" s="10"/>
      <c r="L133" s="10"/>
      <c r="M133" s="10"/>
      <c r="N133" s="222"/>
      <c r="P133" s="10"/>
      <c r="Q133" s="10"/>
      <c r="R133" s="10"/>
      <c r="S133" s="222"/>
      <c r="T133" s="6"/>
      <c r="U133" s="10"/>
      <c r="V133" s="10"/>
      <c r="W133" s="222"/>
      <c r="X133" s="10"/>
      <c r="Y133" s="10"/>
      <c r="Z133" s="10"/>
      <c r="AA133" s="222"/>
      <c r="AC133" s="10"/>
      <c r="AD133" s="10"/>
      <c r="AE133" s="10"/>
      <c r="AF133" s="222"/>
      <c r="AG133" s="10"/>
      <c r="AH133" s="10"/>
      <c r="AI133" s="10"/>
      <c r="AJ133" s="222"/>
      <c r="AK133" s="10"/>
    </row>
    <row r="134" spans="1:37" s="7" customFormat="1" x14ac:dyDescent="0.3">
      <c r="A134" s="225"/>
      <c r="C134" s="10"/>
      <c r="D134" s="10"/>
      <c r="E134" s="10"/>
      <c r="F134" s="222"/>
      <c r="G134" s="10"/>
      <c r="H134" s="10"/>
      <c r="I134" s="10"/>
      <c r="J134" s="222"/>
      <c r="K134" s="10"/>
      <c r="L134" s="10"/>
      <c r="M134" s="10"/>
      <c r="N134" s="222"/>
      <c r="P134" s="10"/>
      <c r="Q134" s="10"/>
      <c r="R134" s="10"/>
      <c r="S134" s="222"/>
      <c r="T134" s="6"/>
      <c r="U134" s="10"/>
      <c r="V134" s="10"/>
      <c r="W134" s="222"/>
      <c r="X134" s="10"/>
      <c r="Y134" s="10"/>
      <c r="Z134" s="10"/>
      <c r="AA134" s="222"/>
      <c r="AC134" s="10"/>
      <c r="AD134" s="10"/>
      <c r="AE134" s="10"/>
      <c r="AF134" s="222"/>
      <c r="AG134" s="10"/>
      <c r="AH134" s="10"/>
      <c r="AI134" s="10"/>
      <c r="AJ134" s="222"/>
      <c r="AK134" s="10"/>
    </row>
    <row r="135" spans="1:37" s="7" customFormat="1" x14ac:dyDescent="0.3">
      <c r="A135" s="225"/>
      <c r="C135" s="10"/>
      <c r="D135" s="10"/>
      <c r="E135" s="10"/>
      <c r="F135" s="222"/>
      <c r="G135" s="10"/>
      <c r="H135" s="10"/>
      <c r="I135" s="10"/>
      <c r="J135" s="222"/>
      <c r="K135" s="10"/>
      <c r="L135" s="10"/>
      <c r="M135" s="10"/>
      <c r="N135" s="222"/>
      <c r="P135" s="10"/>
      <c r="Q135" s="10"/>
      <c r="R135" s="10"/>
      <c r="S135" s="222"/>
      <c r="T135" s="6"/>
      <c r="U135" s="10"/>
      <c r="V135" s="10"/>
      <c r="W135" s="222"/>
      <c r="X135" s="10"/>
      <c r="Y135" s="10"/>
      <c r="Z135" s="10"/>
      <c r="AA135" s="222"/>
      <c r="AC135" s="10"/>
      <c r="AD135" s="10"/>
      <c r="AE135" s="10"/>
      <c r="AF135" s="222"/>
      <c r="AG135" s="10"/>
      <c r="AH135" s="10"/>
      <c r="AI135" s="10"/>
      <c r="AJ135" s="222"/>
      <c r="AK135" s="10"/>
    </row>
    <row r="136" spans="1:37" s="7" customFormat="1" x14ac:dyDescent="0.3">
      <c r="A136" s="225"/>
      <c r="C136" s="10"/>
      <c r="D136" s="10"/>
      <c r="E136" s="10"/>
      <c r="F136" s="222"/>
      <c r="G136" s="10"/>
      <c r="H136" s="10"/>
      <c r="I136" s="10"/>
      <c r="J136" s="222"/>
      <c r="K136" s="10"/>
      <c r="L136" s="10"/>
      <c r="M136" s="10"/>
      <c r="N136" s="222"/>
      <c r="P136" s="10"/>
      <c r="Q136" s="10"/>
      <c r="R136" s="10"/>
      <c r="S136" s="222"/>
      <c r="T136" s="6"/>
      <c r="U136" s="10"/>
      <c r="V136" s="10"/>
      <c r="W136" s="222"/>
      <c r="X136" s="10"/>
      <c r="Y136" s="10"/>
      <c r="Z136" s="10"/>
      <c r="AA136" s="222"/>
      <c r="AC136" s="10"/>
      <c r="AD136" s="10"/>
      <c r="AE136" s="10"/>
      <c r="AF136" s="222"/>
      <c r="AG136" s="10"/>
      <c r="AH136" s="10"/>
      <c r="AI136" s="10"/>
      <c r="AJ136" s="222"/>
      <c r="AK136" s="10"/>
    </row>
    <row r="137" spans="1:37" s="7" customFormat="1" x14ac:dyDescent="0.3">
      <c r="A137" s="225"/>
      <c r="C137" s="10"/>
      <c r="D137" s="10"/>
      <c r="E137" s="10"/>
      <c r="F137" s="222"/>
      <c r="G137" s="10"/>
      <c r="H137" s="10"/>
      <c r="I137" s="10"/>
      <c r="J137" s="222"/>
      <c r="K137" s="10"/>
      <c r="L137" s="10"/>
      <c r="M137" s="10"/>
      <c r="N137" s="222"/>
      <c r="P137" s="10"/>
      <c r="Q137" s="10"/>
      <c r="R137" s="10"/>
      <c r="S137" s="222"/>
      <c r="T137" s="6"/>
      <c r="U137" s="10"/>
      <c r="V137" s="10"/>
      <c r="W137" s="222"/>
      <c r="X137" s="10"/>
      <c r="Y137" s="10"/>
      <c r="Z137" s="10"/>
      <c r="AA137" s="222"/>
      <c r="AC137" s="10"/>
      <c r="AD137" s="10"/>
      <c r="AE137" s="10"/>
      <c r="AF137" s="222"/>
      <c r="AG137" s="10"/>
      <c r="AH137" s="10"/>
      <c r="AI137" s="10"/>
      <c r="AJ137" s="222"/>
      <c r="AK137" s="10"/>
    </row>
    <row r="138" spans="1:37" s="7" customFormat="1" x14ac:dyDescent="0.3">
      <c r="A138" s="225"/>
      <c r="C138" s="10"/>
      <c r="D138" s="10"/>
      <c r="E138" s="10"/>
      <c r="F138" s="222"/>
      <c r="G138" s="10"/>
      <c r="H138" s="10"/>
      <c r="I138" s="10"/>
      <c r="J138" s="222"/>
      <c r="K138" s="10"/>
      <c r="L138" s="10"/>
      <c r="M138" s="10"/>
      <c r="N138" s="222"/>
      <c r="P138" s="10"/>
      <c r="Q138" s="10"/>
      <c r="R138" s="10"/>
      <c r="S138" s="222"/>
      <c r="T138" s="6"/>
      <c r="U138" s="10"/>
      <c r="V138" s="10"/>
      <c r="W138" s="222"/>
      <c r="X138" s="10"/>
      <c r="Y138" s="10"/>
      <c r="Z138" s="10"/>
      <c r="AA138" s="222"/>
      <c r="AC138" s="10"/>
      <c r="AD138" s="10"/>
      <c r="AE138" s="10"/>
      <c r="AF138" s="222"/>
      <c r="AG138" s="10"/>
      <c r="AH138" s="10"/>
      <c r="AI138" s="10"/>
      <c r="AJ138" s="222"/>
      <c r="AK138" s="10"/>
    </row>
    <row r="139" spans="1:37" s="7" customFormat="1" x14ac:dyDescent="0.3">
      <c r="A139" s="225"/>
      <c r="C139" s="10"/>
      <c r="D139" s="10"/>
      <c r="E139" s="10"/>
      <c r="F139" s="222"/>
      <c r="G139" s="10"/>
      <c r="H139" s="10"/>
      <c r="I139" s="10"/>
      <c r="J139" s="222"/>
      <c r="K139" s="10"/>
      <c r="L139" s="10"/>
      <c r="M139" s="10"/>
      <c r="N139" s="222"/>
      <c r="P139" s="10"/>
      <c r="Q139" s="10"/>
      <c r="R139" s="10"/>
      <c r="S139" s="222"/>
      <c r="T139" s="6"/>
      <c r="U139" s="10"/>
      <c r="V139" s="10"/>
      <c r="W139" s="222"/>
      <c r="X139" s="10"/>
      <c r="Y139" s="10"/>
      <c r="Z139" s="10"/>
      <c r="AA139" s="222"/>
      <c r="AC139" s="10"/>
      <c r="AD139" s="10"/>
      <c r="AE139" s="10"/>
      <c r="AF139" s="222"/>
      <c r="AG139" s="10"/>
      <c r="AH139" s="10"/>
      <c r="AI139" s="10"/>
      <c r="AJ139" s="222"/>
      <c r="AK139" s="10"/>
    </row>
    <row r="140" spans="1:37" s="7" customFormat="1" x14ac:dyDescent="0.3">
      <c r="A140" s="225"/>
      <c r="C140" s="10"/>
      <c r="D140" s="10"/>
      <c r="E140" s="10"/>
      <c r="F140" s="222"/>
      <c r="G140" s="10"/>
      <c r="H140" s="10"/>
      <c r="I140" s="10"/>
      <c r="J140" s="222"/>
      <c r="K140" s="10"/>
      <c r="L140" s="10"/>
      <c r="M140" s="10"/>
      <c r="N140" s="222"/>
      <c r="P140" s="10"/>
      <c r="Q140" s="10"/>
      <c r="R140" s="10"/>
      <c r="S140" s="222"/>
      <c r="T140" s="6"/>
      <c r="U140" s="10"/>
      <c r="V140" s="10"/>
      <c r="W140" s="222"/>
      <c r="X140" s="10"/>
      <c r="Y140" s="10"/>
      <c r="Z140" s="10"/>
      <c r="AA140" s="222"/>
      <c r="AC140" s="10"/>
      <c r="AD140" s="10"/>
      <c r="AE140" s="10"/>
      <c r="AF140" s="222"/>
      <c r="AG140" s="10"/>
      <c r="AH140" s="10"/>
      <c r="AI140" s="10"/>
      <c r="AJ140" s="222"/>
      <c r="AK140" s="10"/>
    </row>
    <row r="141" spans="1:37" s="7" customFormat="1" x14ac:dyDescent="0.3">
      <c r="A141" s="225"/>
      <c r="C141" s="10"/>
      <c r="D141" s="10"/>
      <c r="E141" s="10"/>
      <c r="F141" s="222"/>
      <c r="G141" s="10"/>
      <c r="H141" s="10"/>
      <c r="I141" s="10"/>
      <c r="J141" s="222"/>
      <c r="K141" s="10"/>
      <c r="L141" s="10"/>
      <c r="M141" s="10"/>
      <c r="N141" s="222"/>
      <c r="P141" s="10"/>
      <c r="Q141" s="10"/>
      <c r="R141" s="10"/>
      <c r="S141" s="222"/>
      <c r="T141" s="6"/>
      <c r="U141" s="10"/>
      <c r="V141" s="10"/>
      <c r="W141" s="222"/>
      <c r="X141" s="10"/>
      <c r="Y141" s="10"/>
      <c r="Z141" s="10"/>
      <c r="AA141" s="222"/>
      <c r="AC141" s="10"/>
      <c r="AD141" s="10"/>
      <c r="AE141" s="10"/>
      <c r="AF141" s="222"/>
      <c r="AG141" s="10"/>
      <c r="AH141" s="10"/>
      <c r="AI141" s="10"/>
      <c r="AJ141" s="222"/>
      <c r="AK141" s="10"/>
    </row>
    <row r="142" spans="1:37" s="7" customFormat="1" x14ac:dyDescent="0.3">
      <c r="A142" s="225"/>
      <c r="C142" s="10"/>
      <c r="D142" s="10"/>
      <c r="E142" s="10"/>
      <c r="F142" s="222"/>
      <c r="G142" s="10"/>
      <c r="H142" s="10"/>
      <c r="I142" s="10"/>
      <c r="J142" s="222"/>
      <c r="K142" s="10"/>
      <c r="L142" s="10"/>
      <c r="M142" s="10"/>
      <c r="N142" s="222"/>
      <c r="P142" s="10"/>
      <c r="Q142" s="10"/>
      <c r="R142" s="10"/>
      <c r="S142" s="222"/>
      <c r="T142" s="6"/>
      <c r="U142" s="10"/>
      <c r="V142" s="10"/>
      <c r="W142" s="222"/>
      <c r="X142" s="10"/>
      <c r="Y142" s="10"/>
      <c r="Z142" s="10"/>
      <c r="AA142" s="222"/>
      <c r="AC142" s="10"/>
      <c r="AD142" s="10"/>
      <c r="AE142" s="10"/>
      <c r="AF142" s="222"/>
      <c r="AG142" s="10"/>
      <c r="AH142" s="10"/>
      <c r="AI142" s="10"/>
      <c r="AJ142" s="222"/>
      <c r="AK142" s="10"/>
    </row>
    <row r="143" spans="1:37" s="7" customFormat="1" x14ac:dyDescent="0.3">
      <c r="A143" s="225"/>
      <c r="C143" s="10"/>
      <c r="D143" s="10"/>
      <c r="E143" s="10"/>
      <c r="F143" s="222"/>
      <c r="G143" s="10"/>
      <c r="H143" s="10"/>
      <c r="I143" s="10"/>
      <c r="J143" s="222"/>
      <c r="K143" s="10"/>
      <c r="L143" s="10"/>
      <c r="M143" s="10"/>
      <c r="N143" s="222"/>
      <c r="P143" s="10"/>
      <c r="Q143" s="10"/>
      <c r="R143" s="10"/>
      <c r="S143" s="222"/>
      <c r="T143" s="6"/>
      <c r="U143" s="10"/>
      <c r="V143" s="10"/>
      <c r="W143" s="222"/>
      <c r="X143" s="10"/>
      <c r="Y143" s="10"/>
      <c r="Z143" s="10"/>
      <c r="AA143" s="222"/>
      <c r="AC143" s="10"/>
      <c r="AD143" s="10"/>
      <c r="AE143" s="10"/>
      <c r="AF143" s="222"/>
      <c r="AG143" s="10"/>
      <c r="AH143" s="10"/>
      <c r="AI143" s="10"/>
      <c r="AJ143" s="222"/>
      <c r="AK143" s="10"/>
    </row>
    <row r="144" spans="1:37" s="7" customFormat="1" x14ac:dyDescent="0.3">
      <c r="A144" s="225"/>
      <c r="C144" s="10"/>
      <c r="D144" s="10"/>
      <c r="E144" s="10"/>
      <c r="F144" s="222"/>
      <c r="G144" s="10"/>
      <c r="H144" s="10"/>
      <c r="I144" s="10"/>
      <c r="J144" s="222"/>
      <c r="K144" s="10"/>
      <c r="L144" s="10"/>
      <c r="M144" s="10"/>
      <c r="N144" s="222"/>
      <c r="P144" s="10"/>
      <c r="Q144" s="10"/>
      <c r="R144" s="10"/>
      <c r="S144" s="222"/>
      <c r="T144" s="6"/>
      <c r="U144" s="10"/>
      <c r="V144" s="10"/>
      <c r="W144" s="222"/>
      <c r="X144" s="10"/>
      <c r="Y144" s="10"/>
      <c r="Z144" s="10"/>
      <c r="AA144" s="222"/>
      <c r="AC144" s="10"/>
      <c r="AD144" s="10"/>
      <c r="AE144" s="10"/>
      <c r="AF144" s="222"/>
      <c r="AG144" s="10"/>
      <c r="AH144" s="10"/>
      <c r="AI144" s="10"/>
      <c r="AJ144" s="222"/>
      <c r="AK144" s="10"/>
    </row>
    <row r="145" spans="1:37" s="7" customFormat="1" x14ac:dyDescent="0.3">
      <c r="A145" s="225"/>
      <c r="C145" s="10"/>
      <c r="D145" s="10"/>
      <c r="E145" s="10"/>
      <c r="F145" s="222"/>
      <c r="G145" s="10"/>
      <c r="H145" s="10"/>
      <c r="I145" s="10"/>
      <c r="J145" s="222"/>
      <c r="K145" s="10"/>
      <c r="L145" s="10"/>
      <c r="M145" s="10"/>
      <c r="N145" s="222"/>
      <c r="P145" s="10"/>
      <c r="Q145" s="10"/>
      <c r="R145" s="10"/>
      <c r="S145" s="222"/>
      <c r="T145" s="6"/>
      <c r="U145" s="10"/>
      <c r="V145" s="10"/>
      <c r="W145" s="222"/>
      <c r="X145" s="10"/>
      <c r="Y145" s="10"/>
      <c r="Z145" s="10"/>
      <c r="AA145" s="222"/>
      <c r="AC145" s="10"/>
      <c r="AD145" s="10"/>
      <c r="AE145" s="10"/>
      <c r="AF145" s="222"/>
      <c r="AG145" s="10"/>
      <c r="AH145" s="10"/>
      <c r="AI145" s="10"/>
      <c r="AJ145" s="222"/>
      <c r="AK145" s="10"/>
    </row>
    <row r="146" spans="1:37" s="7" customFormat="1" x14ac:dyDescent="0.3">
      <c r="A146" s="225"/>
      <c r="C146" s="10"/>
      <c r="D146" s="10"/>
      <c r="E146" s="10"/>
      <c r="F146" s="222"/>
      <c r="G146" s="10"/>
      <c r="H146" s="10"/>
      <c r="I146" s="10"/>
      <c r="J146" s="222"/>
      <c r="K146" s="10"/>
      <c r="L146" s="10"/>
      <c r="M146" s="10"/>
      <c r="N146" s="222"/>
      <c r="P146" s="10"/>
      <c r="Q146" s="10"/>
      <c r="R146" s="10"/>
      <c r="S146" s="222"/>
      <c r="T146" s="6"/>
      <c r="U146" s="10"/>
      <c r="V146" s="10"/>
      <c r="W146" s="222"/>
      <c r="X146" s="10"/>
      <c r="Y146" s="10"/>
      <c r="Z146" s="10"/>
      <c r="AA146" s="222"/>
      <c r="AC146" s="10"/>
      <c r="AD146" s="10"/>
      <c r="AE146" s="10"/>
      <c r="AF146" s="222"/>
      <c r="AG146" s="10"/>
      <c r="AH146" s="10"/>
      <c r="AI146" s="10"/>
      <c r="AJ146" s="222"/>
      <c r="AK146" s="10"/>
    </row>
    <row r="147" spans="1:37" s="7" customFormat="1" x14ac:dyDescent="0.3">
      <c r="A147" s="225"/>
      <c r="C147" s="10"/>
      <c r="D147" s="10"/>
      <c r="E147" s="10"/>
      <c r="F147" s="222"/>
      <c r="G147" s="10"/>
      <c r="H147" s="10"/>
      <c r="I147" s="10"/>
      <c r="J147" s="222"/>
      <c r="K147" s="10"/>
      <c r="L147" s="10"/>
      <c r="M147" s="10"/>
      <c r="N147" s="222"/>
      <c r="P147" s="10"/>
      <c r="Q147" s="10"/>
      <c r="R147" s="10"/>
      <c r="S147" s="222"/>
      <c r="T147" s="6"/>
      <c r="U147" s="10"/>
      <c r="V147" s="10"/>
      <c r="W147" s="222"/>
      <c r="X147" s="10"/>
      <c r="Y147" s="10"/>
      <c r="Z147" s="10"/>
      <c r="AA147" s="222"/>
      <c r="AC147" s="10"/>
      <c r="AD147" s="10"/>
      <c r="AE147" s="10"/>
      <c r="AF147" s="222"/>
      <c r="AG147" s="10"/>
      <c r="AH147" s="10"/>
      <c r="AI147" s="10"/>
      <c r="AJ147" s="222"/>
      <c r="AK147" s="10"/>
    </row>
    <row r="148" spans="1:37" s="7" customFormat="1" x14ac:dyDescent="0.3">
      <c r="A148" s="225"/>
      <c r="C148" s="10"/>
      <c r="D148" s="10"/>
      <c r="E148" s="10"/>
      <c r="F148" s="222"/>
      <c r="G148" s="10"/>
      <c r="H148" s="10"/>
      <c r="I148" s="10"/>
      <c r="J148" s="222"/>
      <c r="K148" s="10"/>
      <c r="L148" s="10"/>
      <c r="M148" s="10"/>
      <c r="N148" s="222"/>
      <c r="P148" s="10"/>
      <c r="Q148" s="10"/>
      <c r="R148" s="10"/>
      <c r="S148" s="222"/>
      <c r="T148" s="6"/>
      <c r="U148" s="10"/>
      <c r="V148" s="10"/>
      <c r="W148" s="222"/>
      <c r="X148" s="10"/>
      <c r="Y148" s="10"/>
      <c r="Z148" s="10"/>
      <c r="AA148" s="222"/>
      <c r="AC148" s="10"/>
      <c r="AD148" s="10"/>
      <c r="AE148" s="10"/>
      <c r="AF148" s="222"/>
      <c r="AG148" s="10"/>
      <c r="AH148" s="10"/>
      <c r="AI148" s="10"/>
      <c r="AJ148" s="222"/>
      <c r="AK148" s="10"/>
    </row>
    <row r="149" spans="1:37" s="7" customFormat="1" x14ac:dyDescent="0.3">
      <c r="A149" s="225"/>
      <c r="C149" s="10"/>
      <c r="D149" s="10"/>
      <c r="E149" s="10"/>
      <c r="F149" s="222"/>
      <c r="G149" s="10"/>
      <c r="H149" s="10"/>
      <c r="I149" s="10"/>
      <c r="J149" s="222"/>
      <c r="K149" s="10"/>
      <c r="L149" s="10"/>
      <c r="M149" s="10"/>
      <c r="N149" s="222"/>
      <c r="P149" s="10"/>
      <c r="Q149" s="10"/>
      <c r="R149" s="10"/>
      <c r="S149" s="222"/>
      <c r="T149" s="6"/>
      <c r="U149" s="10"/>
      <c r="V149" s="10"/>
      <c r="W149" s="222"/>
      <c r="X149" s="10"/>
      <c r="Y149" s="10"/>
      <c r="Z149" s="10"/>
      <c r="AA149" s="222"/>
      <c r="AC149" s="10"/>
      <c r="AD149" s="10"/>
      <c r="AE149" s="10"/>
      <c r="AF149" s="222"/>
      <c r="AG149" s="10"/>
      <c r="AH149" s="10"/>
      <c r="AI149" s="10"/>
      <c r="AJ149" s="222"/>
      <c r="AK149" s="10"/>
    </row>
    <row r="150" spans="1:37" s="7" customFormat="1" x14ac:dyDescent="0.3">
      <c r="A150" s="225"/>
      <c r="C150" s="10"/>
      <c r="D150" s="10"/>
      <c r="E150" s="10"/>
      <c r="F150" s="222"/>
      <c r="G150" s="10"/>
      <c r="H150" s="10"/>
      <c r="I150" s="10"/>
      <c r="J150" s="222"/>
      <c r="K150" s="10"/>
      <c r="L150" s="10"/>
      <c r="M150" s="10"/>
      <c r="N150" s="222"/>
      <c r="P150" s="10"/>
      <c r="Q150" s="10"/>
      <c r="R150" s="10"/>
      <c r="S150" s="222"/>
      <c r="T150" s="6"/>
      <c r="U150" s="10"/>
      <c r="V150" s="10"/>
      <c r="W150" s="222"/>
      <c r="X150" s="10"/>
      <c r="Y150" s="10"/>
      <c r="Z150" s="10"/>
      <c r="AA150" s="222"/>
      <c r="AC150" s="10"/>
      <c r="AD150" s="10"/>
      <c r="AE150" s="10"/>
      <c r="AF150" s="222"/>
      <c r="AG150" s="10"/>
      <c r="AH150" s="10"/>
      <c r="AI150" s="10"/>
      <c r="AJ150" s="222"/>
      <c r="AK150" s="10"/>
    </row>
    <row r="151" spans="1:37" s="7" customFormat="1" x14ac:dyDescent="0.3">
      <c r="A151" s="225"/>
      <c r="C151" s="10"/>
      <c r="D151" s="10"/>
      <c r="E151" s="10"/>
      <c r="F151" s="222"/>
      <c r="G151" s="10"/>
      <c r="H151" s="10"/>
      <c r="I151" s="10"/>
      <c r="J151" s="222"/>
      <c r="K151" s="10"/>
      <c r="L151" s="10"/>
      <c r="M151" s="10"/>
      <c r="N151" s="222"/>
      <c r="P151" s="10"/>
      <c r="Q151" s="10"/>
      <c r="R151" s="10"/>
      <c r="S151" s="222"/>
      <c r="T151" s="6"/>
      <c r="U151" s="10"/>
      <c r="V151" s="10"/>
      <c r="W151" s="222"/>
      <c r="X151" s="10"/>
      <c r="Y151" s="10"/>
      <c r="Z151" s="10"/>
      <c r="AA151" s="222"/>
      <c r="AC151" s="10"/>
      <c r="AD151" s="10"/>
      <c r="AE151" s="10"/>
      <c r="AF151" s="222"/>
      <c r="AG151" s="10"/>
      <c r="AH151" s="10"/>
      <c r="AI151" s="10"/>
      <c r="AJ151" s="222"/>
      <c r="AK151" s="10"/>
    </row>
    <row r="152" spans="1:37" s="7" customFormat="1" x14ac:dyDescent="0.3">
      <c r="A152" s="225"/>
      <c r="C152" s="10"/>
      <c r="D152" s="10"/>
      <c r="E152" s="10"/>
      <c r="F152" s="222"/>
      <c r="G152" s="10"/>
      <c r="H152" s="10"/>
      <c r="I152" s="10"/>
      <c r="J152" s="222"/>
      <c r="K152" s="10"/>
      <c r="L152" s="10"/>
      <c r="M152" s="10"/>
      <c r="N152" s="222"/>
      <c r="P152" s="10"/>
      <c r="Q152" s="10"/>
      <c r="R152" s="10"/>
      <c r="S152" s="222"/>
      <c r="T152" s="6"/>
      <c r="U152" s="10"/>
      <c r="V152" s="10"/>
      <c r="W152" s="222"/>
      <c r="X152" s="10"/>
      <c r="Y152" s="10"/>
      <c r="Z152" s="10"/>
      <c r="AA152" s="222"/>
      <c r="AC152" s="10"/>
      <c r="AD152" s="10"/>
      <c r="AE152" s="10"/>
      <c r="AF152" s="222"/>
      <c r="AG152" s="10"/>
      <c r="AH152" s="10"/>
      <c r="AI152" s="10"/>
      <c r="AJ152" s="222"/>
      <c r="AK152" s="10"/>
    </row>
    <row r="153" spans="1:37" s="7" customFormat="1" x14ac:dyDescent="0.3">
      <c r="A153" s="225"/>
      <c r="C153" s="10"/>
      <c r="D153" s="10"/>
      <c r="E153" s="10"/>
      <c r="F153" s="222"/>
      <c r="G153" s="10"/>
      <c r="H153" s="10"/>
      <c r="I153" s="10"/>
      <c r="J153" s="222"/>
      <c r="K153" s="10"/>
      <c r="L153" s="10"/>
      <c r="M153" s="10"/>
      <c r="N153" s="222"/>
      <c r="P153" s="10"/>
      <c r="Q153" s="10"/>
      <c r="R153" s="10"/>
      <c r="S153" s="222"/>
      <c r="T153" s="6"/>
      <c r="U153" s="10"/>
      <c r="V153" s="10"/>
      <c r="W153" s="222"/>
      <c r="X153" s="10"/>
      <c r="Y153" s="10"/>
      <c r="Z153" s="10"/>
      <c r="AA153" s="222"/>
      <c r="AC153" s="10"/>
      <c r="AD153" s="10"/>
      <c r="AE153" s="10"/>
      <c r="AF153" s="222"/>
      <c r="AG153" s="10"/>
      <c r="AH153" s="10"/>
      <c r="AI153" s="10"/>
      <c r="AJ153" s="222"/>
      <c r="AK153" s="10"/>
    </row>
    <row r="154" spans="1:37" s="7" customFormat="1" x14ac:dyDescent="0.3">
      <c r="A154" s="225"/>
      <c r="C154" s="10"/>
      <c r="D154" s="10"/>
      <c r="E154" s="10"/>
      <c r="F154" s="222"/>
      <c r="G154" s="10"/>
      <c r="H154" s="10"/>
      <c r="I154" s="10"/>
      <c r="J154" s="222"/>
      <c r="K154" s="10"/>
      <c r="L154" s="10"/>
      <c r="M154" s="10"/>
      <c r="N154" s="222"/>
      <c r="P154" s="10"/>
      <c r="Q154" s="10"/>
      <c r="R154" s="10"/>
      <c r="S154" s="222"/>
      <c r="T154" s="6"/>
      <c r="U154" s="10"/>
      <c r="V154" s="10"/>
      <c r="W154" s="222"/>
      <c r="X154" s="10"/>
      <c r="Y154" s="10"/>
      <c r="Z154" s="10"/>
      <c r="AA154" s="222"/>
      <c r="AC154" s="10"/>
      <c r="AD154" s="10"/>
      <c r="AE154" s="10"/>
      <c r="AF154" s="222"/>
      <c r="AG154" s="10"/>
      <c r="AH154" s="10"/>
      <c r="AI154" s="10"/>
      <c r="AJ154" s="222"/>
      <c r="AK154" s="10"/>
    </row>
    <row r="155" spans="1:37" s="7" customFormat="1" x14ac:dyDescent="0.3">
      <c r="A155" s="225"/>
      <c r="C155" s="10"/>
      <c r="D155" s="10"/>
      <c r="E155" s="10"/>
      <c r="F155" s="222"/>
      <c r="G155" s="10"/>
      <c r="H155" s="10"/>
      <c r="I155" s="10"/>
      <c r="J155" s="222"/>
      <c r="K155" s="10"/>
      <c r="L155" s="10"/>
      <c r="M155" s="10"/>
      <c r="N155" s="222"/>
      <c r="P155" s="10"/>
      <c r="Q155" s="10"/>
      <c r="R155" s="10"/>
      <c r="S155" s="222"/>
      <c r="T155" s="6"/>
      <c r="U155" s="10"/>
      <c r="V155" s="10"/>
      <c r="W155" s="222"/>
      <c r="X155" s="10"/>
      <c r="Y155" s="10"/>
      <c r="Z155" s="10"/>
      <c r="AA155" s="222"/>
      <c r="AC155" s="10"/>
      <c r="AD155" s="10"/>
      <c r="AE155" s="10"/>
      <c r="AF155" s="222"/>
      <c r="AG155" s="10"/>
      <c r="AH155" s="10"/>
      <c r="AI155" s="10"/>
      <c r="AJ155" s="222"/>
      <c r="AK155" s="10"/>
    </row>
    <row r="156" spans="1:37" s="7" customFormat="1" x14ac:dyDescent="0.3">
      <c r="A156" s="225"/>
      <c r="C156" s="10"/>
      <c r="D156" s="10"/>
      <c r="E156" s="10"/>
      <c r="F156" s="222"/>
      <c r="G156" s="10"/>
      <c r="H156" s="10"/>
      <c r="I156" s="10"/>
      <c r="J156" s="222"/>
      <c r="K156" s="10"/>
      <c r="L156" s="10"/>
      <c r="M156" s="10"/>
      <c r="N156" s="222"/>
      <c r="P156" s="10"/>
      <c r="Q156" s="10"/>
      <c r="R156" s="10"/>
      <c r="S156" s="222"/>
      <c r="T156" s="6"/>
      <c r="U156" s="10"/>
      <c r="V156" s="10"/>
      <c r="W156" s="222"/>
      <c r="X156" s="10"/>
      <c r="Y156" s="10"/>
      <c r="Z156" s="10"/>
      <c r="AA156" s="222"/>
      <c r="AC156" s="10"/>
      <c r="AD156" s="10"/>
      <c r="AE156" s="10"/>
      <c r="AF156" s="222"/>
      <c r="AG156" s="10"/>
      <c r="AH156" s="10"/>
      <c r="AI156" s="10"/>
      <c r="AJ156" s="222"/>
      <c r="AK156" s="10"/>
    </row>
    <row r="157" spans="1:37" s="7" customFormat="1" x14ac:dyDescent="0.3">
      <c r="A157" s="225"/>
      <c r="C157" s="10"/>
      <c r="D157" s="10"/>
      <c r="E157" s="10"/>
      <c r="F157" s="222"/>
      <c r="G157" s="10"/>
      <c r="H157" s="10"/>
      <c r="I157" s="10"/>
      <c r="J157" s="222"/>
      <c r="K157" s="10"/>
      <c r="L157" s="10"/>
      <c r="M157" s="10"/>
      <c r="N157" s="222"/>
      <c r="P157" s="10"/>
      <c r="Q157" s="10"/>
      <c r="R157" s="10"/>
      <c r="S157" s="222"/>
      <c r="T157" s="6"/>
      <c r="U157" s="10"/>
      <c r="V157" s="10"/>
      <c r="W157" s="222"/>
      <c r="X157" s="10"/>
      <c r="Y157" s="10"/>
      <c r="Z157" s="10"/>
      <c r="AA157" s="222"/>
      <c r="AC157" s="10"/>
      <c r="AD157" s="10"/>
      <c r="AE157" s="10"/>
      <c r="AF157" s="222"/>
      <c r="AG157" s="10"/>
      <c r="AH157" s="10"/>
      <c r="AI157" s="10"/>
      <c r="AJ157" s="222"/>
      <c r="AK157" s="10"/>
    </row>
    <row r="158" spans="1:37" s="7" customFormat="1" x14ac:dyDescent="0.3">
      <c r="A158" s="225"/>
      <c r="C158" s="10"/>
      <c r="D158" s="10"/>
      <c r="E158" s="10"/>
      <c r="F158" s="222"/>
      <c r="G158" s="10"/>
      <c r="H158" s="10"/>
      <c r="I158" s="10"/>
      <c r="J158" s="222"/>
      <c r="K158" s="10"/>
      <c r="L158" s="10"/>
      <c r="M158" s="10"/>
      <c r="N158" s="222"/>
      <c r="P158" s="10"/>
      <c r="Q158" s="10"/>
      <c r="R158" s="10"/>
      <c r="S158" s="222"/>
      <c r="T158" s="6"/>
      <c r="U158" s="10"/>
      <c r="V158" s="10"/>
      <c r="W158" s="222"/>
      <c r="X158" s="10"/>
      <c r="Y158" s="10"/>
      <c r="Z158" s="10"/>
      <c r="AA158" s="222"/>
      <c r="AC158" s="10"/>
      <c r="AD158" s="10"/>
      <c r="AE158" s="10"/>
      <c r="AF158" s="222"/>
      <c r="AG158" s="10"/>
      <c r="AH158" s="10"/>
      <c r="AI158" s="10"/>
      <c r="AJ158" s="222"/>
      <c r="AK158" s="10"/>
    </row>
    <row r="159" spans="1:37" s="6" customFormat="1" x14ac:dyDescent="0.3">
      <c r="A159" s="224"/>
      <c r="C159" s="10"/>
      <c r="D159" s="10"/>
      <c r="E159" s="10"/>
      <c r="F159" s="222"/>
      <c r="G159" s="10"/>
      <c r="H159" s="10"/>
      <c r="I159" s="10"/>
      <c r="J159" s="222"/>
      <c r="K159" s="10"/>
      <c r="L159" s="10"/>
      <c r="M159" s="10"/>
      <c r="N159" s="222"/>
      <c r="P159" s="10"/>
      <c r="Q159" s="10"/>
      <c r="R159" s="10"/>
      <c r="S159" s="222"/>
      <c r="U159" s="10"/>
      <c r="V159" s="10"/>
      <c r="W159" s="222"/>
      <c r="X159" s="10"/>
      <c r="Y159" s="10"/>
      <c r="Z159" s="10"/>
      <c r="AA159" s="222"/>
      <c r="AC159" s="10"/>
      <c r="AD159" s="10"/>
      <c r="AE159" s="10"/>
      <c r="AF159" s="222"/>
      <c r="AG159" s="10"/>
      <c r="AH159" s="10"/>
      <c r="AI159" s="10"/>
      <c r="AJ159" s="222"/>
      <c r="AK159" s="10"/>
    </row>
    <row r="160" spans="1:37" s="6" customFormat="1" x14ac:dyDescent="0.3">
      <c r="A160" s="224"/>
      <c r="C160" s="10"/>
      <c r="D160" s="10"/>
      <c r="E160" s="10"/>
      <c r="F160" s="222"/>
      <c r="G160" s="10"/>
      <c r="H160" s="10"/>
      <c r="I160" s="10"/>
      <c r="J160" s="222"/>
      <c r="K160" s="10"/>
      <c r="L160" s="10"/>
      <c r="M160" s="10"/>
      <c r="N160" s="222"/>
      <c r="P160" s="10"/>
      <c r="Q160" s="10"/>
      <c r="R160" s="10"/>
      <c r="S160" s="222"/>
      <c r="U160" s="10"/>
      <c r="V160" s="10"/>
      <c r="W160" s="222"/>
      <c r="X160" s="10"/>
      <c r="Y160" s="10"/>
      <c r="Z160" s="10"/>
      <c r="AA160" s="222"/>
      <c r="AC160" s="10"/>
      <c r="AD160" s="10"/>
      <c r="AE160" s="10"/>
      <c r="AF160" s="222"/>
      <c r="AG160" s="10"/>
      <c r="AH160" s="10"/>
      <c r="AI160" s="10"/>
      <c r="AJ160" s="222"/>
      <c r="AK160" s="10"/>
    </row>
    <row r="161" spans="1:37" s="6" customFormat="1" x14ac:dyDescent="0.3">
      <c r="A161" s="224"/>
      <c r="C161" s="10"/>
      <c r="D161" s="10"/>
      <c r="E161" s="10"/>
      <c r="F161" s="222"/>
      <c r="G161" s="10"/>
      <c r="H161" s="10"/>
      <c r="I161" s="10"/>
      <c r="J161" s="222"/>
      <c r="K161" s="10"/>
      <c r="L161" s="10"/>
      <c r="M161" s="10"/>
      <c r="N161" s="222"/>
      <c r="P161" s="10"/>
      <c r="Q161" s="10"/>
      <c r="R161" s="10"/>
      <c r="S161" s="222"/>
      <c r="U161" s="10"/>
      <c r="V161" s="10"/>
      <c r="W161" s="222"/>
      <c r="X161" s="10"/>
      <c r="Y161" s="10"/>
      <c r="Z161" s="10"/>
      <c r="AA161" s="222"/>
      <c r="AC161" s="10"/>
      <c r="AD161" s="10"/>
      <c r="AE161" s="10"/>
      <c r="AF161" s="222"/>
      <c r="AG161" s="10"/>
      <c r="AH161" s="10"/>
      <c r="AI161" s="10"/>
      <c r="AJ161" s="222"/>
      <c r="AK161" s="10"/>
    </row>
    <row r="162" spans="1:37" s="6" customFormat="1" x14ac:dyDescent="0.3">
      <c r="A162" s="224"/>
      <c r="C162" s="10"/>
      <c r="D162" s="10"/>
      <c r="E162" s="10"/>
      <c r="F162" s="222"/>
      <c r="G162" s="10"/>
      <c r="H162" s="10"/>
      <c r="I162" s="10"/>
      <c r="J162" s="222"/>
      <c r="K162" s="10"/>
      <c r="L162" s="10"/>
      <c r="M162" s="10"/>
      <c r="N162" s="222"/>
      <c r="P162" s="10"/>
      <c r="Q162" s="10"/>
      <c r="R162" s="10"/>
      <c r="S162" s="222"/>
      <c r="U162" s="10"/>
      <c r="V162" s="10"/>
      <c r="W162" s="222"/>
      <c r="X162" s="10"/>
      <c r="Y162" s="10"/>
      <c r="Z162" s="10"/>
      <c r="AA162" s="222"/>
      <c r="AC162" s="10"/>
      <c r="AD162" s="10"/>
      <c r="AE162" s="10"/>
      <c r="AF162" s="222"/>
      <c r="AG162" s="10"/>
      <c r="AH162" s="10"/>
      <c r="AI162" s="10"/>
      <c r="AJ162" s="222"/>
      <c r="AK162" s="10"/>
    </row>
    <row r="163" spans="1:37" s="6" customFormat="1" x14ac:dyDescent="0.3">
      <c r="A163" s="224"/>
      <c r="C163" s="10"/>
      <c r="D163" s="10"/>
      <c r="E163" s="10"/>
      <c r="F163" s="222"/>
      <c r="G163" s="10"/>
      <c r="H163" s="10"/>
      <c r="I163" s="10"/>
      <c r="J163" s="222"/>
      <c r="K163" s="10"/>
      <c r="L163" s="10"/>
      <c r="M163" s="10"/>
      <c r="N163" s="222"/>
      <c r="P163" s="10"/>
      <c r="Q163" s="10"/>
      <c r="R163" s="10"/>
      <c r="S163" s="222"/>
      <c r="U163" s="10"/>
      <c r="V163" s="10"/>
      <c r="W163" s="222"/>
      <c r="X163" s="10"/>
      <c r="Y163" s="10"/>
      <c r="Z163" s="10"/>
      <c r="AA163" s="222"/>
      <c r="AC163" s="10"/>
      <c r="AD163" s="10"/>
      <c r="AE163" s="10"/>
      <c r="AF163" s="222"/>
      <c r="AG163" s="10"/>
      <c r="AH163" s="10"/>
      <c r="AI163" s="10"/>
      <c r="AJ163" s="222"/>
      <c r="AK163" s="10"/>
    </row>
    <row r="164" spans="1:37" s="6" customFormat="1" x14ac:dyDescent="0.3">
      <c r="A164" s="224"/>
      <c r="C164" s="10"/>
      <c r="D164" s="10"/>
      <c r="E164" s="10"/>
      <c r="F164" s="222"/>
      <c r="G164" s="10"/>
      <c r="H164" s="10"/>
      <c r="I164" s="10"/>
      <c r="J164" s="222"/>
      <c r="K164" s="10"/>
      <c r="L164" s="10"/>
      <c r="M164" s="10"/>
      <c r="N164" s="222"/>
      <c r="P164" s="10"/>
      <c r="Q164" s="10"/>
      <c r="R164" s="10"/>
      <c r="S164" s="222"/>
      <c r="U164" s="10"/>
      <c r="V164" s="10"/>
      <c r="W164" s="222"/>
      <c r="X164" s="10"/>
      <c r="Y164" s="10"/>
      <c r="Z164" s="10"/>
      <c r="AA164" s="222"/>
      <c r="AC164" s="10"/>
      <c r="AD164" s="10"/>
      <c r="AE164" s="10"/>
      <c r="AF164" s="222"/>
      <c r="AG164" s="10"/>
      <c r="AH164" s="10"/>
      <c r="AI164" s="10"/>
      <c r="AJ164" s="222"/>
      <c r="AK164" s="10"/>
    </row>
    <row r="165" spans="1:37" s="6" customFormat="1" x14ac:dyDescent="0.3">
      <c r="A165" s="224"/>
      <c r="C165" s="10"/>
      <c r="D165" s="10"/>
      <c r="E165" s="10"/>
      <c r="F165" s="222"/>
      <c r="G165" s="10"/>
      <c r="H165" s="10"/>
      <c r="I165" s="10"/>
      <c r="J165" s="222"/>
      <c r="K165" s="10"/>
      <c r="L165" s="10"/>
      <c r="M165" s="10"/>
      <c r="N165" s="222"/>
      <c r="P165" s="10"/>
      <c r="Q165" s="10"/>
      <c r="R165" s="10"/>
      <c r="S165" s="222"/>
      <c r="U165" s="10"/>
      <c r="V165" s="10"/>
      <c r="W165" s="222"/>
      <c r="X165" s="10"/>
      <c r="Y165" s="10"/>
      <c r="Z165" s="10"/>
      <c r="AA165" s="222"/>
      <c r="AC165" s="10"/>
      <c r="AD165" s="10"/>
      <c r="AE165" s="10"/>
      <c r="AF165" s="222"/>
      <c r="AG165" s="10"/>
      <c r="AH165" s="10"/>
      <c r="AI165" s="10"/>
      <c r="AJ165" s="222"/>
      <c r="AK165" s="10"/>
    </row>
    <row r="166" spans="1:37" s="6" customFormat="1" x14ac:dyDescent="0.3">
      <c r="A166" s="224"/>
      <c r="C166" s="10"/>
      <c r="D166" s="10"/>
      <c r="E166" s="10"/>
      <c r="F166" s="222"/>
      <c r="G166" s="10"/>
      <c r="H166" s="10"/>
      <c r="I166" s="10"/>
      <c r="J166" s="222"/>
      <c r="K166" s="10"/>
      <c r="L166" s="10"/>
      <c r="M166" s="10"/>
      <c r="N166" s="222"/>
      <c r="P166" s="10"/>
      <c r="Q166" s="10"/>
      <c r="R166" s="10"/>
      <c r="S166" s="222"/>
      <c r="U166" s="10"/>
      <c r="V166" s="10"/>
      <c r="W166" s="222"/>
      <c r="X166" s="10"/>
      <c r="Y166" s="10"/>
      <c r="Z166" s="10"/>
      <c r="AA166" s="222"/>
      <c r="AC166" s="10"/>
      <c r="AD166" s="10"/>
      <c r="AE166" s="10"/>
      <c r="AF166" s="222"/>
      <c r="AG166" s="10"/>
      <c r="AH166" s="10"/>
      <c r="AI166" s="10"/>
      <c r="AJ166" s="222"/>
      <c r="AK166" s="10"/>
    </row>
    <row r="167" spans="1:37" s="6" customFormat="1" x14ac:dyDescent="0.3">
      <c r="A167" s="224"/>
      <c r="C167" s="10"/>
      <c r="D167" s="10"/>
      <c r="E167" s="10"/>
      <c r="F167" s="222"/>
      <c r="G167" s="10"/>
      <c r="H167" s="10"/>
      <c r="I167" s="10"/>
      <c r="J167" s="222"/>
      <c r="K167" s="10"/>
      <c r="L167" s="10"/>
      <c r="M167" s="10"/>
      <c r="N167" s="222"/>
      <c r="P167" s="10"/>
      <c r="Q167" s="10"/>
      <c r="R167" s="10"/>
      <c r="S167" s="222"/>
      <c r="U167" s="10"/>
      <c r="V167" s="10"/>
      <c r="W167" s="222"/>
      <c r="X167" s="10"/>
      <c r="Y167" s="10"/>
      <c r="Z167" s="10"/>
      <c r="AA167" s="222"/>
      <c r="AC167" s="10"/>
      <c r="AD167" s="10"/>
      <c r="AE167" s="10"/>
      <c r="AF167" s="222"/>
      <c r="AG167" s="10"/>
      <c r="AH167" s="10"/>
      <c r="AI167" s="10"/>
      <c r="AJ167" s="222"/>
      <c r="AK167" s="10"/>
    </row>
    <row r="168" spans="1:37" s="6" customFormat="1" x14ac:dyDescent="0.3">
      <c r="A168" s="224"/>
      <c r="C168" s="10"/>
      <c r="D168" s="10"/>
      <c r="E168" s="10"/>
      <c r="F168" s="222"/>
      <c r="G168" s="10"/>
      <c r="H168" s="10"/>
      <c r="I168" s="10"/>
      <c r="J168" s="222"/>
      <c r="K168" s="10"/>
      <c r="L168" s="10"/>
      <c r="M168" s="10"/>
      <c r="N168" s="222"/>
      <c r="P168" s="10"/>
      <c r="Q168" s="10"/>
      <c r="R168" s="10"/>
      <c r="S168" s="222"/>
      <c r="U168" s="10"/>
      <c r="V168" s="10"/>
      <c r="W168" s="222"/>
      <c r="X168" s="10"/>
      <c r="Y168" s="10"/>
      <c r="Z168" s="10"/>
      <c r="AA168" s="222"/>
      <c r="AC168" s="10"/>
      <c r="AD168" s="10"/>
      <c r="AE168" s="10"/>
      <c r="AF168" s="222"/>
      <c r="AG168" s="10"/>
      <c r="AH168" s="10"/>
      <c r="AI168" s="10"/>
      <c r="AJ168" s="222"/>
      <c r="AK168" s="10"/>
    </row>
    <row r="169" spans="1:37" s="6" customFormat="1" x14ac:dyDescent="0.3">
      <c r="A169" s="224"/>
      <c r="C169" s="10"/>
      <c r="D169" s="10"/>
      <c r="E169" s="10"/>
      <c r="F169" s="222"/>
      <c r="G169" s="10"/>
      <c r="H169" s="10"/>
      <c r="I169" s="10"/>
      <c r="J169" s="222"/>
      <c r="K169" s="10"/>
      <c r="L169" s="10"/>
      <c r="M169" s="10"/>
      <c r="N169" s="222"/>
      <c r="P169" s="10"/>
      <c r="Q169" s="10"/>
      <c r="R169" s="10"/>
      <c r="S169" s="222"/>
      <c r="U169" s="10"/>
      <c r="V169" s="10"/>
      <c r="W169" s="222"/>
      <c r="X169" s="10"/>
      <c r="Y169" s="10"/>
      <c r="Z169" s="10"/>
      <c r="AA169" s="222"/>
      <c r="AC169" s="10"/>
      <c r="AD169" s="10"/>
      <c r="AE169" s="10"/>
      <c r="AF169" s="222"/>
      <c r="AG169" s="10"/>
      <c r="AH169" s="10"/>
      <c r="AI169" s="10"/>
      <c r="AJ169" s="222"/>
      <c r="AK169" s="10"/>
    </row>
    <row r="170" spans="1:37" s="6" customFormat="1" x14ac:dyDescent="0.3">
      <c r="A170" s="224"/>
      <c r="C170" s="10"/>
      <c r="D170" s="10"/>
      <c r="E170" s="10"/>
      <c r="F170" s="222"/>
      <c r="G170" s="10"/>
      <c r="H170" s="10"/>
      <c r="I170" s="10"/>
      <c r="J170" s="222"/>
      <c r="K170" s="10"/>
      <c r="L170" s="10"/>
      <c r="M170" s="10"/>
      <c r="N170" s="222"/>
      <c r="P170" s="10"/>
      <c r="Q170" s="10"/>
      <c r="R170" s="10"/>
      <c r="S170" s="222"/>
      <c r="U170" s="10"/>
      <c r="V170" s="10"/>
      <c r="W170" s="222"/>
      <c r="X170" s="10"/>
      <c r="Y170" s="10"/>
      <c r="Z170" s="10"/>
      <c r="AA170" s="222"/>
      <c r="AC170" s="10"/>
      <c r="AD170" s="10"/>
      <c r="AE170" s="10"/>
      <c r="AF170" s="222"/>
      <c r="AG170" s="10"/>
      <c r="AH170" s="10"/>
      <c r="AI170" s="10"/>
      <c r="AJ170" s="222"/>
      <c r="AK170" s="10"/>
    </row>
    <row r="171" spans="1:37" s="6" customFormat="1" x14ac:dyDescent="0.3">
      <c r="A171" s="224"/>
      <c r="C171" s="10"/>
      <c r="D171" s="10"/>
      <c r="E171" s="10"/>
      <c r="F171" s="222"/>
      <c r="G171" s="10"/>
      <c r="H171" s="10"/>
      <c r="I171" s="10"/>
      <c r="J171" s="222"/>
      <c r="K171" s="10"/>
      <c r="L171" s="10"/>
      <c r="M171" s="10"/>
      <c r="N171" s="222"/>
      <c r="P171" s="10"/>
      <c r="Q171" s="10"/>
      <c r="R171" s="10"/>
      <c r="S171" s="222"/>
      <c r="U171" s="10"/>
      <c r="V171" s="10"/>
      <c r="W171" s="222"/>
      <c r="X171" s="10"/>
      <c r="Y171" s="10"/>
      <c r="Z171" s="10"/>
      <c r="AA171" s="222"/>
      <c r="AC171" s="10"/>
      <c r="AD171" s="10"/>
      <c r="AE171" s="10"/>
      <c r="AF171" s="222"/>
      <c r="AG171" s="10"/>
      <c r="AH171" s="10"/>
      <c r="AI171" s="10"/>
      <c r="AJ171" s="222"/>
      <c r="AK171" s="10"/>
    </row>
    <row r="172" spans="1:37" s="6" customFormat="1" x14ac:dyDescent="0.3">
      <c r="A172" s="224"/>
      <c r="C172" s="10"/>
      <c r="D172" s="10"/>
      <c r="E172" s="10"/>
      <c r="F172" s="222"/>
      <c r="G172" s="10"/>
      <c r="H172" s="10"/>
      <c r="I172" s="10"/>
      <c r="J172" s="222"/>
      <c r="K172" s="10"/>
      <c r="L172" s="10"/>
      <c r="M172" s="10"/>
      <c r="N172" s="222"/>
      <c r="P172" s="10"/>
      <c r="Q172" s="10"/>
      <c r="R172" s="10"/>
      <c r="S172" s="222"/>
      <c r="U172" s="10"/>
      <c r="V172" s="10"/>
      <c r="W172" s="222"/>
      <c r="X172" s="10"/>
      <c r="Y172" s="10"/>
      <c r="Z172" s="10"/>
      <c r="AA172" s="222"/>
      <c r="AC172" s="10"/>
      <c r="AD172" s="10"/>
      <c r="AE172" s="10"/>
      <c r="AF172" s="222"/>
      <c r="AG172" s="10"/>
      <c r="AH172" s="10"/>
      <c r="AI172" s="10"/>
      <c r="AJ172" s="222"/>
      <c r="AK172" s="10"/>
    </row>
    <row r="173" spans="1:37" s="6" customFormat="1" x14ac:dyDescent="0.3">
      <c r="A173" s="224"/>
      <c r="C173" s="10"/>
      <c r="D173" s="10"/>
      <c r="E173" s="10"/>
      <c r="F173" s="222"/>
      <c r="G173" s="10"/>
      <c r="H173" s="10"/>
      <c r="I173" s="10"/>
      <c r="J173" s="222"/>
      <c r="K173" s="10"/>
      <c r="L173" s="10"/>
      <c r="M173" s="10"/>
      <c r="N173" s="222"/>
      <c r="P173" s="10"/>
      <c r="Q173" s="10"/>
      <c r="R173" s="10"/>
      <c r="S173" s="222"/>
      <c r="U173" s="10"/>
      <c r="V173" s="10"/>
      <c r="W173" s="222"/>
      <c r="X173" s="10"/>
      <c r="Y173" s="10"/>
      <c r="Z173" s="10"/>
      <c r="AA173" s="222"/>
      <c r="AC173" s="10"/>
      <c r="AD173" s="10"/>
      <c r="AE173" s="10"/>
      <c r="AF173" s="222"/>
      <c r="AG173" s="10"/>
      <c r="AH173" s="10"/>
      <c r="AI173" s="10"/>
      <c r="AJ173" s="222"/>
      <c r="AK173" s="10"/>
    </row>
    <row r="174" spans="1:37" s="6" customFormat="1" x14ac:dyDescent="0.3">
      <c r="A174" s="224"/>
      <c r="C174" s="10"/>
      <c r="D174" s="10"/>
      <c r="E174" s="10"/>
      <c r="F174" s="222"/>
      <c r="G174" s="10"/>
      <c r="H174" s="10"/>
      <c r="I174" s="10"/>
      <c r="J174" s="222"/>
      <c r="K174" s="10"/>
      <c r="L174" s="10"/>
      <c r="M174" s="10"/>
      <c r="N174" s="222"/>
      <c r="P174" s="10"/>
      <c r="Q174" s="10"/>
      <c r="R174" s="10"/>
      <c r="S174" s="222"/>
      <c r="U174" s="10"/>
      <c r="V174" s="10"/>
      <c r="W174" s="222"/>
      <c r="X174" s="10"/>
      <c r="Y174" s="10"/>
      <c r="Z174" s="10"/>
      <c r="AA174" s="222"/>
      <c r="AC174" s="10"/>
      <c r="AD174" s="10"/>
      <c r="AE174" s="10"/>
      <c r="AF174" s="222"/>
      <c r="AG174" s="10"/>
      <c r="AH174" s="10"/>
      <c r="AI174" s="10"/>
      <c r="AJ174" s="222"/>
      <c r="AK174" s="10"/>
    </row>
    <row r="175" spans="1:37" s="6" customFormat="1" x14ac:dyDescent="0.3">
      <c r="A175" s="224"/>
      <c r="C175" s="10"/>
      <c r="D175" s="10"/>
      <c r="E175" s="10"/>
      <c r="F175" s="222"/>
      <c r="G175" s="10"/>
      <c r="H175" s="10"/>
      <c r="I175" s="10"/>
      <c r="J175" s="222"/>
      <c r="K175" s="10"/>
      <c r="L175" s="10"/>
      <c r="M175" s="10"/>
      <c r="N175" s="222"/>
      <c r="P175" s="10"/>
      <c r="Q175" s="10"/>
      <c r="R175" s="10"/>
      <c r="S175" s="222"/>
      <c r="U175" s="10"/>
      <c r="V175" s="10"/>
      <c r="W175" s="222"/>
      <c r="X175" s="10"/>
      <c r="Y175" s="10"/>
      <c r="Z175" s="10"/>
      <c r="AA175" s="222"/>
      <c r="AC175" s="10"/>
      <c r="AD175" s="10"/>
      <c r="AE175" s="10"/>
      <c r="AF175" s="222"/>
      <c r="AG175" s="10"/>
      <c r="AH175" s="10"/>
      <c r="AI175" s="10"/>
      <c r="AJ175" s="222"/>
      <c r="AK175" s="10"/>
    </row>
    <row r="176" spans="1:37" s="6" customFormat="1" x14ac:dyDescent="0.3">
      <c r="A176" s="224"/>
      <c r="C176" s="10"/>
      <c r="D176" s="10"/>
      <c r="E176" s="10"/>
      <c r="F176" s="222"/>
      <c r="G176" s="10"/>
      <c r="H176" s="10"/>
      <c r="I176" s="10"/>
      <c r="J176" s="222"/>
      <c r="K176" s="10"/>
      <c r="L176" s="10"/>
      <c r="M176" s="10"/>
      <c r="N176" s="222"/>
      <c r="P176" s="10"/>
      <c r="Q176" s="10"/>
      <c r="R176" s="10"/>
      <c r="S176" s="222"/>
      <c r="U176" s="10"/>
      <c r="V176" s="10"/>
      <c r="W176" s="222"/>
      <c r="X176" s="10"/>
      <c r="Y176" s="10"/>
      <c r="Z176" s="10"/>
      <c r="AA176" s="222"/>
      <c r="AC176" s="10"/>
      <c r="AD176" s="10"/>
      <c r="AE176" s="10"/>
      <c r="AF176" s="222"/>
      <c r="AG176" s="10"/>
      <c r="AH176" s="10"/>
      <c r="AI176" s="10"/>
      <c r="AJ176" s="222"/>
      <c r="AK176" s="10"/>
    </row>
    <row r="177" spans="1:37" s="6" customFormat="1" x14ac:dyDescent="0.3">
      <c r="A177" s="224"/>
      <c r="C177" s="10"/>
      <c r="D177" s="10"/>
      <c r="E177" s="10"/>
      <c r="F177" s="222"/>
      <c r="G177" s="10"/>
      <c r="H177" s="10"/>
      <c r="I177" s="10"/>
      <c r="J177" s="222"/>
      <c r="K177" s="10"/>
      <c r="L177" s="10"/>
      <c r="M177" s="10"/>
      <c r="N177" s="222"/>
      <c r="P177" s="10"/>
      <c r="Q177" s="10"/>
      <c r="R177" s="10"/>
      <c r="S177" s="222"/>
      <c r="U177" s="10"/>
      <c r="V177" s="10"/>
      <c r="W177" s="222"/>
      <c r="X177" s="10"/>
      <c r="Y177" s="10"/>
      <c r="Z177" s="10"/>
      <c r="AA177" s="222"/>
      <c r="AC177" s="10"/>
      <c r="AD177" s="10"/>
      <c r="AE177" s="10"/>
      <c r="AF177" s="222"/>
      <c r="AG177" s="10"/>
      <c r="AH177" s="10"/>
      <c r="AI177" s="10"/>
      <c r="AJ177" s="222"/>
      <c r="AK177" s="10"/>
    </row>
    <row r="178" spans="1:37" s="6" customFormat="1" x14ac:dyDescent="0.3">
      <c r="A178" s="224"/>
      <c r="C178" s="10"/>
      <c r="D178" s="10"/>
      <c r="E178" s="10"/>
      <c r="F178" s="222"/>
      <c r="G178" s="10"/>
      <c r="H178" s="10"/>
      <c r="I178" s="10"/>
      <c r="J178" s="222"/>
      <c r="K178" s="10"/>
      <c r="L178" s="10"/>
      <c r="M178" s="10"/>
      <c r="N178" s="222"/>
      <c r="P178" s="10"/>
      <c r="Q178" s="10"/>
      <c r="R178" s="10"/>
      <c r="S178" s="222"/>
      <c r="U178" s="10"/>
      <c r="V178" s="10"/>
      <c r="W178" s="222"/>
      <c r="X178" s="10"/>
      <c r="Y178" s="10"/>
      <c r="Z178" s="10"/>
      <c r="AA178" s="222"/>
      <c r="AC178" s="10"/>
      <c r="AD178" s="10"/>
      <c r="AE178" s="10"/>
      <c r="AF178" s="222"/>
      <c r="AG178" s="10"/>
      <c r="AH178" s="10"/>
      <c r="AI178" s="10"/>
      <c r="AJ178" s="222"/>
      <c r="AK178" s="10"/>
    </row>
    <row r="179" spans="1:37" s="6" customFormat="1" x14ac:dyDescent="0.3">
      <c r="A179" s="224"/>
      <c r="C179" s="10"/>
      <c r="D179" s="10"/>
      <c r="E179" s="10"/>
      <c r="F179" s="222"/>
      <c r="G179" s="10"/>
      <c r="H179" s="10"/>
      <c r="I179" s="10"/>
      <c r="J179" s="222"/>
      <c r="K179" s="10"/>
      <c r="L179" s="10"/>
      <c r="M179" s="10"/>
      <c r="N179" s="222"/>
      <c r="P179" s="10"/>
      <c r="Q179" s="10"/>
      <c r="R179" s="10"/>
      <c r="S179" s="222"/>
      <c r="U179" s="10"/>
      <c r="V179" s="10"/>
      <c r="W179" s="222"/>
      <c r="X179" s="10"/>
      <c r="Y179" s="10"/>
      <c r="Z179" s="10"/>
      <c r="AA179" s="222"/>
      <c r="AC179" s="10"/>
      <c r="AD179" s="10"/>
      <c r="AE179" s="10"/>
      <c r="AF179" s="222"/>
      <c r="AG179" s="10"/>
      <c r="AH179" s="10"/>
      <c r="AI179" s="10"/>
      <c r="AJ179" s="222"/>
      <c r="AK179" s="10"/>
    </row>
    <row r="180" spans="1:37" s="6" customFormat="1" x14ac:dyDescent="0.3">
      <c r="A180" s="224"/>
      <c r="C180" s="10"/>
      <c r="D180" s="10"/>
      <c r="E180" s="10"/>
      <c r="F180" s="222"/>
      <c r="G180" s="10"/>
      <c r="H180" s="10"/>
      <c r="I180" s="10"/>
      <c r="J180" s="222"/>
      <c r="K180" s="10"/>
      <c r="L180" s="10"/>
      <c r="M180" s="10"/>
      <c r="N180" s="222"/>
      <c r="P180" s="10"/>
      <c r="Q180" s="10"/>
      <c r="R180" s="10"/>
      <c r="S180" s="222"/>
      <c r="U180" s="10"/>
      <c r="V180" s="10"/>
      <c r="W180" s="222"/>
      <c r="X180" s="10"/>
      <c r="Y180" s="10"/>
      <c r="Z180" s="10"/>
      <c r="AA180" s="222"/>
      <c r="AC180" s="10"/>
      <c r="AD180" s="10"/>
      <c r="AE180" s="10"/>
      <c r="AF180" s="222"/>
      <c r="AG180" s="10"/>
      <c r="AH180" s="10"/>
      <c r="AI180" s="10"/>
      <c r="AJ180" s="222"/>
      <c r="AK180" s="10"/>
    </row>
    <row r="181" spans="1:37" s="6" customFormat="1" x14ac:dyDescent="0.3">
      <c r="A181" s="224"/>
      <c r="C181" s="10"/>
      <c r="D181" s="10"/>
      <c r="E181" s="10"/>
      <c r="F181" s="222"/>
      <c r="G181" s="10"/>
      <c r="H181" s="10"/>
      <c r="I181" s="10"/>
      <c r="J181" s="222"/>
      <c r="K181" s="10"/>
      <c r="L181" s="10"/>
      <c r="M181" s="10"/>
      <c r="N181" s="222"/>
      <c r="P181" s="10"/>
      <c r="Q181" s="10"/>
      <c r="R181" s="10"/>
      <c r="S181" s="222"/>
      <c r="U181" s="10"/>
      <c r="V181" s="10"/>
      <c r="W181" s="222"/>
      <c r="X181" s="10"/>
      <c r="Y181" s="10"/>
      <c r="Z181" s="10"/>
      <c r="AA181" s="222"/>
      <c r="AC181" s="10"/>
      <c r="AD181" s="10"/>
      <c r="AE181" s="10"/>
      <c r="AF181" s="222"/>
      <c r="AG181" s="10"/>
      <c r="AH181" s="10"/>
      <c r="AI181" s="10"/>
      <c r="AJ181" s="222"/>
      <c r="AK181" s="10"/>
    </row>
    <row r="182" spans="1:37" s="6" customFormat="1" x14ac:dyDescent="0.3">
      <c r="A182" s="224"/>
      <c r="C182" s="10"/>
      <c r="D182" s="10"/>
      <c r="E182" s="10"/>
      <c r="F182" s="222"/>
      <c r="G182" s="10"/>
      <c r="H182" s="10"/>
      <c r="I182" s="10"/>
      <c r="J182" s="222"/>
      <c r="K182" s="10"/>
      <c r="L182" s="10"/>
      <c r="M182" s="10"/>
      <c r="N182" s="222"/>
      <c r="P182" s="10"/>
      <c r="Q182" s="10"/>
      <c r="R182" s="10"/>
      <c r="S182" s="222"/>
      <c r="U182" s="10"/>
      <c r="V182" s="10"/>
      <c r="W182" s="222"/>
      <c r="X182" s="10"/>
      <c r="Y182" s="10"/>
      <c r="Z182" s="10"/>
      <c r="AA182" s="222"/>
      <c r="AC182" s="10"/>
      <c r="AD182" s="10"/>
      <c r="AE182" s="10"/>
      <c r="AF182" s="222"/>
      <c r="AG182" s="10"/>
      <c r="AH182" s="10"/>
      <c r="AI182" s="10"/>
      <c r="AJ182" s="222"/>
      <c r="AK182" s="10"/>
    </row>
    <row r="183" spans="1:37" s="6" customFormat="1" x14ac:dyDescent="0.3">
      <c r="A183" s="224"/>
      <c r="C183" s="10"/>
      <c r="D183" s="10"/>
      <c r="E183" s="10"/>
      <c r="F183" s="222"/>
      <c r="G183" s="10"/>
      <c r="H183" s="10"/>
      <c r="I183" s="10"/>
      <c r="J183" s="222"/>
      <c r="K183" s="10"/>
      <c r="L183" s="10"/>
      <c r="M183" s="10"/>
      <c r="N183" s="222"/>
      <c r="P183" s="10"/>
      <c r="Q183" s="10"/>
      <c r="R183" s="10"/>
      <c r="S183" s="222"/>
      <c r="U183" s="10"/>
      <c r="V183" s="10"/>
      <c r="W183" s="222"/>
      <c r="X183" s="10"/>
      <c r="Y183" s="10"/>
      <c r="Z183" s="10"/>
      <c r="AA183" s="222"/>
      <c r="AC183" s="10"/>
      <c r="AD183" s="10"/>
      <c r="AE183" s="10"/>
      <c r="AF183" s="222"/>
      <c r="AG183" s="10"/>
      <c r="AH183" s="10"/>
      <c r="AI183" s="10"/>
      <c r="AJ183" s="222"/>
      <c r="AK183" s="10"/>
    </row>
    <row r="184" spans="1:37" s="6" customFormat="1" x14ac:dyDescent="0.3">
      <c r="A184" s="224"/>
      <c r="C184" s="10"/>
      <c r="D184" s="10"/>
      <c r="E184" s="10"/>
      <c r="F184" s="222"/>
      <c r="G184" s="10"/>
      <c r="H184" s="10"/>
      <c r="I184" s="10"/>
      <c r="J184" s="222"/>
      <c r="K184" s="10"/>
      <c r="L184" s="10"/>
      <c r="M184" s="10"/>
      <c r="N184" s="222"/>
      <c r="P184" s="10"/>
      <c r="Q184" s="10"/>
      <c r="R184" s="10"/>
      <c r="S184" s="222"/>
      <c r="U184" s="10"/>
      <c r="V184" s="10"/>
      <c r="W184" s="222"/>
      <c r="X184" s="10"/>
      <c r="Y184" s="10"/>
      <c r="Z184" s="10"/>
      <c r="AA184" s="222"/>
      <c r="AC184" s="10"/>
      <c r="AD184" s="10"/>
      <c r="AE184" s="10"/>
      <c r="AF184" s="222"/>
      <c r="AG184" s="10"/>
      <c r="AH184" s="10"/>
      <c r="AI184" s="10"/>
      <c r="AJ184" s="222"/>
      <c r="AK184" s="10"/>
    </row>
    <row r="185" spans="1:37" s="6" customFormat="1" x14ac:dyDescent="0.3">
      <c r="A185" s="224"/>
      <c r="C185" s="10"/>
      <c r="D185" s="10"/>
      <c r="E185" s="10"/>
      <c r="F185" s="222"/>
      <c r="G185" s="10"/>
      <c r="H185" s="10"/>
      <c r="I185" s="10"/>
      <c r="J185" s="222"/>
      <c r="K185" s="10"/>
      <c r="L185" s="10"/>
      <c r="M185" s="10"/>
      <c r="N185" s="222"/>
      <c r="P185" s="10"/>
      <c r="Q185" s="10"/>
      <c r="R185" s="10"/>
      <c r="S185" s="222"/>
      <c r="U185" s="10"/>
      <c r="V185" s="10"/>
      <c r="W185" s="222"/>
      <c r="X185" s="10"/>
      <c r="Y185" s="10"/>
      <c r="Z185" s="10"/>
      <c r="AA185" s="222"/>
      <c r="AC185" s="10"/>
      <c r="AD185" s="10"/>
      <c r="AE185" s="10"/>
      <c r="AF185" s="222"/>
      <c r="AG185" s="10"/>
      <c r="AH185" s="10"/>
      <c r="AI185" s="10"/>
      <c r="AJ185" s="222"/>
      <c r="AK185" s="10"/>
    </row>
    <row r="186" spans="1:37" s="6" customFormat="1" x14ac:dyDescent="0.3">
      <c r="A186" s="224"/>
      <c r="C186" s="10"/>
      <c r="D186" s="10"/>
      <c r="E186" s="10"/>
      <c r="F186" s="222"/>
      <c r="G186" s="10"/>
      <c r="H186" s="10"/>
      <c r="I186" s="10"/>
      <c r="J186" s="222"/>
      <c r="K186" s="10"/>
      <c r="L186" s="10"/>
      <c r="M186" s="10"/>
      <c r="N186" s="222"/>
      <c r="P186" s="10"/>
      <c r="Q186" s="10"/>
      <c r="R186" s="10"/>
      <c r="S186" s="222"/>
      <c r="U186" s="10"/>
      <c r="V186" s="10"/>
      <c r="W186" s="222"/>
      <c r="X186" s="10"/>
      <c r="Y186" s="10"/>
      <c r="Z186" s="10"/>
      <c r="AA186" s="222"/>
      <c r="AC186" s="10"/>
      <c r="AD186" s="10"/>
      <c r="AE186" s="10"/>
      <c r="AF186" s="222"/>
      <c r="AG186" s="10"/>
      <c r="AH186" s="10"/>
      <c r="AI186" s="10"/>
      <c r="AJ186" s="222"/>
      <c r="AK186" s="10"/>
    </row>
    <row r="187" spans="1:37" s="6" customFormat="1" x14ac:dyDescent="0.3">
      <c r="A187" s="224"/>
      <c r="C187" s="10"/>
      <c r="D187" s="10"/>
      <c r="E187" s="10"/>
      <c r="F187" s="222"/>
      <c r="G187" s="10"/>
      <c r="H187" s="10"/>
      <c r="I187" s="10"/>
      <c r="J187" s="222"/>
      <c r="K187" s="10"/>
      <c r="L187" s="10"/>
      <c r="M187" s="10"/>
      <c r="N187" s="222"/>
      <c r="P187" s="10"/>
      <c r="Q187" s="10"/>
      <c r="R187" s="10"/>
      <c r="S187" s="222"/>
      <c r="U187" s="10"/>
      <c r="V187" s="10"/>
      <c r="W187" s="222"/>
      <c r="X187" s="10"/>
      <c r="Y187" s="10"/>
      <c r="Z187" s="10"/>
      <c r="AA187" s="222"/>
      <c r="AC187" s="10"/>
      <c r="AD187" s="10"/>
      <c r="AE187" s="10"/>
      <c r="AF187" s="222"/>
      <c r="AG187" s="10"/>
      <c r="AH187" s="10"/>
      <c r="AI187" s="10"/>
      <c r="AJ187" s="222"/>
      <c r="AK187" s="10"/>
    </row>
    <row r="188" spans="1:37" s="6" customFormat="1" x14ac:dyDescent="0.3">
      <c r="A188" s="224"/>
      <c r="C188" s="10"/>
      <c r="D188" s="10"/>
      <c r="E188" s="10"/>
      <c r="F188" s="222"/>
      <c r="G188" s="10"/>
      <c r="H188" s="10"/>
      <c r="I188" s="10"/>
      <c r="J188" s="222"/>
      <c r="K188" s="10"/>
      <c r="L188" s="10"/>
      <c r="M188" s="10"/>
      <c r="N188" s="222"/>
      <c r="P188" s="10"/>
      <c r="Q188" s="10"/>
      <c r="R188" s="10"/>
      <c r="S188" s="222"/>
      <c r="U188" s="10"/>
      <c r="V188" s="10"/>
      <c r="W188" s="222"/>
      <c r="X188" s="10"/>
      <c r="Y188" s="10"/>
      <c r="Z188" s="10"/>
      <c r="AA188" s="222"/>
      <c r="AC188" s="10"/>
      <c r="AD188" s="10"/>
      <c r="AE188" s="10"/>
      <c r="AF188" s="222"/>
      <c r="AG188" s="10"/>
      <c r="AH188" s="10"/>
      <c r="AI188" s="10"/>
      <c r="AJ188" s="222"/>
      <c r="AK188" s="10"/>
    </row>
    <row r="189" spans="1:37" s="6" customFormat="1" x14ac:dyDescent="0.3">
      <c r="A189" s="224"/>
      <c r="C189" s="10"/>
      <c r="D189" s="10"/>
      <c r="E189" s="10"/>
      <c r="F189" s="222"/>
      <c r="G189" s="10"/>
      <c r="H189" s="10"/>
      <c r="I189" s="10"/>
      <c r="J189" s="222"/>
      <c r="K189" s="10"/>
      <c r="L189" s="10"/>
      <c r="M189" s="10"/>
      <c r="N189" s="222"/>
      <c r="P189" s="10"/>
      <c r="Q189" s="10"/>
      <c r="R189" s="10"/>
      <c r="S189" s="222"/>
      <c r="U189" s="10"/>
      <c r="V189" s="10"/>
      <c r="W189" s="222"/>
      <c r="X189" s="10"/>
      <c r="Y189" s="10"/>
      <c r="Z189" s="10"/>
      <c r="AA189" s="222"/>
      <c r="AC189" s="10"/>
      <c r="AD189" s="10"/>
      <c r="AE189" s="10"/>
      <c r="AF189" s="222"/>
      <c r="AG189" s="10"/>
      <c r="AH189" s="10"/>
      <c r="AI189" s="10"/>
      <c r="AJ189" s="222"/>
      <c r="AK189" s="10"/>
    </row>
    <row r="190" spans="1:37" s="6" customFormat="1" x14ac:dyDescent="0.3">
      <c r="A190" s="224"/>
      <c r="C190" s="10"/>
      <c r="D190" s="10"/>
      <c r="E190" s="10"/>
      <c r="F190" s="222"/>
      <c r="G190" s="10"/>
      <c r="H190" s="10"/>
      <c r="I190" s="10"/>
      <c r="J190" s="222"/>
      <c r="K190" s="10"/>
      <c r="L190" s="10"/>
      <c r="M190" s="10"/>
      <c r="N190" s="222"/>
      <c r="P190" s="10"/>
      <c r="Q190" s="10"/>
      <c r="R190" s="10"/>
      <c r="S190" s="222"/>
      <c r="U190" s="10"/>
      <c r="V190" s="10"/>
      <c r="W190" s="222"/>
      <c r="X190" s="10"/>
      <c r="Y190" s="10"/>
      <c r="Z190" s="10"/>
      <c r="AA190" s="222"/>
      <c r="AC190" s="10"/>
      <c r="AD190" s="10"/>
      <c r="AE190" s="10"/>
      <c r="AF190" s="222"/>
      <c r="AG190" s="10"/>
      <c r="AH190" s="10"/>
      <c r="AI190" s="10"/>
      <c r="AJ190" s="222"/>
      <c r="AK190" s="10"/>
    </row>
    <row r="191" spans="1:37" s="6" customFormat="1" x14ac:dyDescent="0.3">
      <c r="A191" s="224"/>
      <c r="C191" s="10"/>
      <c r="D191" s="10"/>
      <c r="E191" s="10"/>
      <c r="F191" s="222"/>
      <c r="G191" s="10"/>
      <c r="H191" s="10"/>
      <c r="I191" s="10"/>
      <c r="J191" s="222"/>
      <c r="K191" s="10"/>
      <c r="L191" s="10"/>
      <c r="M191" s="10"/>
      <c r="N191" s="222"/>
      <c r="P191" s="10"/>
      <c r="Q191" s="10"/>
      <c r="R191" s="10"/>
      <c r="S191" s="222"/>
      <c r="U191" s="10"/>
      <c r="V191" s="10"/>
      <c r="W191" s="222"/>
      <c r="X191" s="10"/>
      <c r="Y191" s="10"/>
      <c r="Z191" s="10"/>
      <c r="AA191" s="222"/>
      <c r="AC191" s="10"/>
      <c r="AD191" s="10"/>
      <c r="AE191" s="10"/>
      <c r="AF191" s="222"/>
      <c r="AG191" s="10"/>
      <c r="AH191" s="10"/>
      <c r="AI191" s="10"/>
      <c r="AJ191" s="222"/>
      <c r="AK191" s="10"/>
    </row>
    <row r="192" spans="1:37" s="6" customFormat="1" x14ac:dyDescent="0.3">
      <c r="A192" s="224"/>
      <c r="C192" s="10"/>
      <c r="D192" s="10"/>
      <c r="E192" s="10"/>
      <c r="F192" s="222"/>
      <c r="G192" s="10"/>
      <c r="H192" s="10"/>
      <c r="I192" s="10"/>
      <c r="J192" s="222"/>
      <c r="K192" s="10"/>
      <c r="L192" s="10"/>
      <c r="M192" s="10"/>
      <c r="N192" s="222"/>
      <c r="P192" s="10"/>
      <c r="Q192" s="10"/>
      <c r="R192" s="10"/>
      <c r="S192" s="222"/>
      <c r="U192" s="10"/>
      <c r="V192" s="10"/>
      <c r="W192" s="222"/>
      <c r="X192" s="10"/>
      <c r="Y192" s="10"/>
      <c r="Z192" s="10"/>
      <c r="AA192" s="222"/>
      <c r="AC192" s="10"/>
      <c r="AD192" s="10"/>
      <c r="AE192" s="10"/>
      <c r="AF192" s="222"/>
      <c r="AG192" s="10"/>
      <c r="AH192" s="10"/>
      <c r="AI192" s="10"/>
      <c r="AJ192" s="222"/>
      <c r="AK192" s="10"/>
    </row>
    <row r="193" spans="1:37" s="6" customFormat="1" x14ac:dyDescent="0.3">
      <c r="A193" s="224"/>
      <c r="C193" s="10"/>
      <c r="D193" s="10"/>
      <c r="E193" s="10"/>
      <c r="F193" s="222"/>
      <c r="G193" s="10"/>
      <c r="H193" s="10"/>
      <c r="I193" s="10"/>
      <c r="J193" s="222"/>
      <c r="K193" s="10"/>
      <c r="L193" s="10"/>
      <c r="M193" s="10"/>
      <c r="N193" s="222"/>
      <c r="P193" s="10"/>
      <c r="Q193" s="10"/>
      <c r="R193" s="10"/>
      <c r="S193" s="222"/>
      <c r="U193" s="10"/>
      <c r="V193" s="10"/>
      <c r="W193" s="222"/>
      <c r="X193" s="10"/>
      <c r="Y193" s="10"/>
      <c r="Z193" s="10"/>
      <c r="AA193" s="222"/>
      <c r="AC193" s="10"/>
      <c r="AD193" s="10"/>
      <c r="AE193" s="10"/>
      <c r="AF193" s="222"/>
      <c r="AG193" s="10"/>
      <c r="AH193" s="10"/>
      <c r="AI193" s="10"/>
      <c r="AJ193" s="222"/>
      <c r="AK193" s="10"/>
    </row>
    <row r="194" spans="1:37" s="6" customFormat="1" x14ac:dyDescent="0.3">
      <c r="A194" s="224"/>
      <c r="C194" s="10"/>
      <c r="D194" s="10"/>
      <c r="E194" s="10"/>
      <c r="F194" s="222"/>
      <c r="G194" s="10"/>
      <c r="H194" s="10"/>
      <c r="I194" s="10"/>
      <c r="J194" s="222"/>
      <c r="K194" s="10"/>
      <c r="L194" s="10"/>
      <c r="M194" s="10"/>
      <c r="N194" s="222"/>
      <c r="P194" s="10"/>
      <c r="Q194" s="10"/>
      <c r="R194" s="10"/>
      <c r="S194" s="222"/>
      <c r="U194" s="10"/>
      <c r="V194" s="10"/>
      <c r="W194" s="222"/>
      <c r="X194" s="10"/>
      <c r="Y194" s="10"/>
      <c r="Z194" s="10"/>
      <c r="AA194" s="222"/>
      <c r="AC194" s="10"/>
      <c r="AD194" s="10"/>
      <c r="AE194" s="10"/>
      <c r="AF194" s="222"/>
      <c r="AG194" s="10"/>
      <c r="AH194" s="10"/>
      <c r="AI194" s="10"/>
      <c r="AJ194" s="222"/>
      <c r="AK194" s="10"/>
    </row>
    <row r="195" spans="1:37" s="6" customFormat="1" x14ac:dyDescent="0.3">
      <c r="A195" s="224"/>
      <c r="C195" s="10"/>
      <c r="D195" s="10"/>
      <c r="E195" s="10"/>
      <c r="F195" s="222"/>
      <c r="G195" s="10"/>
      <c r="H195" s="10"/>
      <c r="I195" s="10"/>
      <c r="J195" s="222"/>
      <c r="K195" s="10"/>
      <c r="L195" s="10"/>
      <c r="M195" s="10"/>
      <c r="N195" s="222"/>
      <c r="P195" s="10"/>
      <c r="Q195" s="10"/>
      <c r="R195" s="10"/>
      <c r="S195" s="222"/>
      <c r="U195" s="10"/>
      <c r="V195" s="10"/>
      <c r="W195" s="222"/>
      <c r="X195" s="10"/>
      <c r="Y195" s="10"/>
      <c r="Z195" s="10"/>
      <c r="AA195" s="222"/>
      <c r="AC195" s="10"/>
      <c r="AD195" s="10"/>
      <c r="AE195" s="10"/>
      <c r="AF195" s="222"/>
      <c r="AG195" s="10"/>
      <c r="AH195" s="10"/>
      <c r="AI195" s="10"/>
      <c r="AJ195" s="222"/>
      <c r="AK195" s="10"/>
    </row>
    <row r="196" spans="1:37" s="6" customFormat="1" x14ac:dyDescent="0.3">
      <c r="A196" s="224"/>
      <c r="C196" s="10"/>
      <c r="D196" s="10"/>
      <c r="E196" s="10"/>
      <c r="F196" s="222"/>
      <c r="G196" s="10"/>
      <c r="H196" s="10"/>
      <c r="I196" s="10"/>
      <c r="J196" s="222"/>
      <c r="K196" s="10"/>
      <c r="L196" s="10"/>
      <c r="M196" s="10"/>
      <c r="N196" s="222"/>
      <c r="P196" s="10"/>
      <c r="Q196" s="10"/>
      <c r="R196" s="10"/>
      <c r="S196" s="222"/>
      <c r="U196" s="10"/>
      <c r="V196" s="10"/>
      <c r="W196" s="222"/>
      <c r="X196" s="10"/>
      <c r="Y196" s="10"/>
      <c r="Z196" s="10"/>
      <c r="AA196" s="222"/>
      <c r="AC196" s="10"/>
      <c r="AD196" s="10"/>
      <c r="AE196" s="10"/>
      <c r="AF196" s="222"/>
      <c r="AG196" s="10"/>
      <c r="AH196" s="10"/>
      <c r="AI196" s="10"/>
      <c r="AJ196" s="222"/>
      <c r="AK196" s="10"/>
    </row>
    <row r="197" spans="1:37" s="6" customFormat="1" x14ac:dyDescent="0.3">
      <c r="A197" s="224"/>
      <c r="C197" s="10"/>
      <c r="D197" s="10"/>
      <c r="E197" s="10"/>
      <c r="F197" s="222"/>
      <c r="G197" s="10"/>
      <c r="H197" s="10"/>
      <c r="I197" s="10"/>
      <c r="J197" s="222"/>
      <c r="K197" s="10"/>
      <c r="L197" s="10"/>
      <c r="M197" s="10"/>
      <c r="N197" s="222"/>
      <c r="P197" s="10"/>
      <c r="Q197" s="10"/>
      <c r="R197" s="10"/>
      <c r="S197" s="222"/>
      <c r="U197" s="10"/>
      <c r="V197" s="10"/>
      <c r="W197" s="222"/>
      <c r="X197" s="10"/>
      <c r="Y197" s="10"/>
      <c r="Z197" s="10"/>
      <c r="AA197" s="222"/>
      <c r="AC197" s="10"/>
      <c r="AD197" s="10"/>
      <c r="AE197" s="10"/>
      <c r="AF197" s="222"/>
      <c r="AG197" s="10"/>
      <c r="AH197" s="10"/>
      <c r="AI197" s="10"/>
      <c r="AJ197" s="222"/>
      <c r="AK197" s="10"/>
    </row>
    <row r="198" spans="1:37" s="6" customFormat="1" x14ac:dyDescent="0.3">
      <c r="A198" s="224"/>
      <c r="C198" s="10"/>
      <c r="D198" s="10"/>
      <c r="E198" s="10"/>
      <c r="F198" s="222"/>
      <c r="G198" s="10"/>
      <c r="H198" s="10"/>
      <c r="I198" s="10"/>
      <c r="J198" s="222"/>
      <c r="K198" s="10"/>
      <c r="L198" s="10"/>
      <c r="M198" s="10"/>
      <c r="N198" s="222"/>
      <c r="P198" s="10"/>
      <c r="Q198" s="10"/>
      <c r="R198" s="10"/>
      <c r="S198" s="222"/>
      <c r="U198" s="10"/>
      <c r="V198" s="10"/>
      <c r="W198" s="222"/>
      <c r="X198" s="10"/>
      <c r="Y198" s="10"/>
      <c r="Z198" s="10"/>
      <c r="AA198" s="222"/>
      <c r="AC198" s="10"/>
      <c r="AD198" s="10"/>
      <c r="AE198" s="10"/>
      <c r="AF198" s="222"/>
      <c r="AG198" s="10"/>
      <c r="AH198" s="10"/>
      <c r="AI198" s="10"/>
      <c r="AJ198" s="222"/>
      <c r="AK198" s="10"/>
    </row>
    <row r="199" spans="1:37" s="6" customFormat="1" x14ac:dyDescent="0.3">
      <c r="A199" s="224"/>
      <c r="C199" s="10"/>
      <c r="D199" s="10"/>
      <c r="E199" s="10"/>
      <c r="F199" s="222"/>
      <c r="G199" s="10"/>
      <c r="H199" s="10"/>
      <c r="I199" s="10"/>
      <c r="J199" s="222"/>
      <c r="K199" s="10"/>
      <c r="L199" s="10"/>
      <c r="M199" s="10"/>
      <c r="N199" s="222"/>
      <c r="P199" s="10"/>
      <c r="Q199" s="10"/>
      <c r="R199" s="10"/>
      <c r="S199" s="222"/>
      <c r="U199" s="10"/>
      <c r="V199" s="10"/>
      <c r="W199" s="222"/>
      <c r="X199" s="10"/>
      <c r="Y199" s="10"/>
      <c r="Z199" s="10"/>
      <c r="AA199" s="222"/>
      <c r="AC199" s="10"/>
      <c r="AD199" s="10"/>
      <c r="AE199" s="10"/>
      <c r="AF199" s="222"/>
      <c r="AG199" s="10"/>
      <c r="AH199" s="10"/>
      <c r="AI199" s="10"/>
      <c r="AJ199" s="222"/>
      <c r="AK199" s="10"/>
    </row>
    <row r="200" spans="1:37" s="6" customFormat="1" x14ac:dyDescent="0.3">
      <c r="A200" s="224"/>
      <c r="C200" s="10"/>
      <c r="D200" s="10"/>
      <c r="E200" s="10"/>
      <c r="F200" s="222"/>
      <c r="G200" s="10"/>
      <c r="H200" s="10"/>
      <c r="I200" s="10"/>
      <c r="J200" s="222"/>
      <c r="K200" s="10"/>
      <c r="L200" s="10"/>
      <c r="M200" s="10"/>
      <c r="N200" s="222"/>
      <c r="P200" s="10"/>
      <c r="Q200" s="10"/>
      <c r="R200" s="10"/>
      <c r="S200" s="222"/>
      <c r="U200" s="10"/>
      <c r="V200" s="10"/>
      <c r="W200" s="222"/>
      <c r="X200" s="10"/>
      <c r="Y200" s="10"/>
      <c r="Z200" s="10"/>
      <c r="AA200" s="222"/>
      <c r="AC200" s="10"/>
      <c r="AD200" s="10"/>
      <c r="AE200" s="10"/>
      <c r="AF200" s="222"/>
      <c r="AG200" s="10"/>
      <c r="AH200" s="10"/>
      <c r="AI200" s="10"/>
      <c r="AJ200" s="222"/>
      <c r="AK200" s="10"/>
    </row>
    <row r="201" spans="1:37" s="6" customFormat="1" x14ac:dyDescent="0.3">
      <c r="A201" s="224"/>
      <c r="C201" s="10"/>
      <c r="D201" s="10"/>
      <c r="E201" s="10"/>
      <c r="F201" s="222"/>
      <c r="G201" s="10"/>
      <c r="H201" s="10"/>
      <c r="I201" s="10"/>
      <c r="J201" s="222"/>
      <c r="K201" s="10"/>
      <c r="L201" s="10"/>
      <c r="M201" s="10"/>
      <c r="N201" s="222"/>
      <c r="P201" s="10"/>
      <c r="Q201" s="10"/>
      <c r="R201" s="10"/>
      <c r="S201" s="222"/>
      <c r="U201" s="10"/>
      <c r="V201" s="10"/>
      <c r="W201" s="222"/>
      <c r="X201" s="10"/>
      <c r="Y201" s="10"/>
      <c r="Z201" s="10"/>
      <c r="AA201" s="222"/>
      <c r="AC201" s="10"/>
      <c r="AD201" s="10"/>
      <c r="AE201" s="10"/>
      <c r="AF201" s="222"/>
      <c r="AG201" s="10"/>
      <c r="AH201" s="10"/>
      <c r="AI201" s="10"/>
      <c r="AJ201" s="222"/>
      <c r="AK201" s="10"/>
    </row>
    <row r="202" spans="1:37" s="6" customFormat="1" x14ac:dyDescent="0.3">
      <c r="A202" s="224"/>
      <c r="C202" s="10"/>
      <c r="D202" s="10"/>
      <c r="E202" s="10"/>
      <c r="F202" s="222"/>
      <c r="G202" s="10"/>
      <c r="H202" s="10"/>
      <c r="I202" s="10"/>
      <c r="J202" s="222"/>
      <c r="K202" s="10"/>
      <c r="L202" s="10"/>
      <c r="M202" s="10"/>
      <c r="N202" s="222"/>
      <c r="P202" s="10"/>
      <c r="Q202" s="10"/>
      <c r="R202" s="10"/>
      <c r="S202" s="222"/>
      <c r="U202" s="10"/>
      <c r="V202" s="10"/>
      <c r="W202" s="222"/>
      <c r="X202" s="10"/>
      <c r="Y202" s="10"/>
      <c r="Z202" s="10"/>
      <c r="AA202" s="222"/>
      <c r="AC202" s="10"/>
      <c r="AD202" s="10"/>
      <c r="AE202" s="10"/>
      <c r="AF202" s="222"/>
      <c r="AG202" s="10"/>
      <c r="AH202" s="10"/>
      <c r="AI202" s="10"/>
      <c r="AJ202" s="222"/>
      <c r="AK202" s="10"/>
    </row>
    <row r="203" spans="1:37" s="6" customFormat="1" x14ac:dyDescent="0.3">
      <c r="A203" s="224"/>
      <c r="C203" s="10"/>
      <c r="D203" s="10"/>
      <c r="E203" s="10"/>
      <c r="F203" s="222"/>
      <c r="G203" s="10"/>
      <c r="H203" s="10"/>
      <c r="I203" s="10"/>
      <c r="J203" s="222"/>
      <c r="K203" s="10"/>
      <c r="L203" s="10"/>
      <c r="M203" s="10"/>
      <c r="N203" s="222"/>
      <c r="P203" s="10"/>
      <c r="Q203" s="10"/>
      <c r="R203" s="10"/>
      <c r="S203" s="222"/>
      <c r="U203" s="10"/>
      <c r="V203" s="10"/>
      <c r="W203" s="222"/>
      <c r="X203" s="10"/>
      <c r="Y203" s="10"/>
      <c r="Z203" s="10"/>
      <c r="AA203" s="222"/>
      <c r="AC203" s="10"/>
      <c r="AD203" s="10"/>
      <c r="AE203" s="10"/>
      <c r="AF203" s="222"/>
      <c r="AG203" s="10"/>
      <c r="AH203" s="10"/>
      <c r="AI203" s="10"/>
      <c r="AJ203" s="222"/>
      <c r="AK203" s="10"/>
    </row>
    <row r="204" spans="1:37" s="6" customFormat="1" x14ac:dyDescent="0.3">
      <c r="A204" s="224"/>
      <c r="C204" s="10"/>
      <c r="D204" s="10"/>
      <c r="E204" s="10"/>
      <c r="F204" s="222"/>
      <c r="G204" s="10"/>
      <c r="H204" s="10"/>
      <c r="I204" s="10"/>
      <c r="J204" s="222"/>
      <c r="K204" s="10"/>
      <c r="L204" s="10"/>
      <c r="M204" s="10"/>
      <c r="N204" s="222"/>
      <c r="P204" s="10"/>
      <c r="Q204" s="10"/>
      <c r="R204" s="10"/>
      <c r="S204" s="222"/>
      <c r="U204" s="10"/>
      <c r="V204" s="10"/>
      <c r="W204" s="222"/>
      <c r="X204" s="10"/>
      <c r="Y204" s="10"/>
      <c r="Z204" s="10"/>
      <c r="AA204" s="222"/>
      <c r="AC204" s="10"/>
      <c r="AD204" s="10"/>
      <c r="AE204" s="10"/>
      <c r="AF204" s="222"/>
      <c r="AG204" s="10"/>
      <c r="AH204" s="10"/>
      <c r="AI204" s="10"/>
      <c r="AJ204" s="222"/>
      <c r="AK204" s="10"/>
    </row>
    <row r="205" spans="1:37" s="6" customFormat="1" x14ac:dyDescent="0.3">
      <c r="A205" s="224"/>
      <c r="C205" s="10"/>
      <c r="D205" s="10"/>
      <c r="E205" s="10"/>
      <c r="F205" s="222"/>
      <c r="G205" s="10"/>
      <c r="H205" s="10"/>
      <c r="I205" s="10"/>
      <c r="J205" s="222"/>
      <c r="K205" s="10"/>
      <c r="L205" s="10"/>
      <c r="M205" s="10"/>
      <c r="N205" s="222"/>
      <c r="P205" s="10"/>
      <c r="Q205" s="10"/>
      <c r="R205" s="10"/>
      <c r="S205" s="222"/>
      <c r="U205" s="10"/>
      <c r="V205" s="10"/>
      <c r="W205" s="222"/>
      <c r="X205" s="10"/>
      <c r="Y205" s="10"/>
      <c r="Z205" s="10"/>
      <c r="AA205" s="222"/>
      <c r="AC205" s="10"/>
      <c r="AD205" s="10"/>
      <c r="AE205" s="10"/>
      <c r="AF205" s="222"/>
      <c r="AG205" s="10"/>
      <c r="AH205" s="10"/>
      <c r="AI205" s="10"/>
      <c r="AJ205" s="222"/>
      <c r="AK205" s="10"/>
    </row>
    <row r="206" spans="1:37" s="6" customFormat="1" x14ac:dyDescent="0.3">
      <c r="A206" s="224"/>
      <c r="C206" s="10"/>
      <c r="D206" s="10"/>
      <c r="E206" s="10"/>
      <c r="F206" s="222"/>
      <c r="G206" s="10"/>
      <c r="H206" s="10"/>
      <c r="I206" s="10"/>
      <c r="J206" s="222"/>
      <c r="K206" s="10"/>
      <c r="L206" s="10"/>
      <c r="M206" s="10"/>
      <c r="N206" s="222"/>
      <c r="P206" s="10"/>
      <c r="Q206" s="10"/>
      <c r="R206" s="10"/>
      <c r="S206" s="222"/>
      <c r="U206" s="10"/>
      <c r="V206" s="10"/>
      <c r="W206" s="222"/>
      <c r="X206" s="10"/>
      <c r="Y206" s="10"/>
      <c r="Z206" s="10"/>
      <c r="AA206" s="222"/>
      <c r="AC206" s="10"/>
      <c r="AD206" s="10"/>
      <c r="AE206" s="10"/>
      <c r="AF206" s="222"/>
      <c r="AG206" s="10"/>
      <c r="AH206" s="10"/>
      <c r="AI206" s="10"/>
      <c r="AJ206" s="222"/>
      <c r="AK206" s="10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1"/>
  <sheetViews>
    <sheetView tabSelected="1" topLeftCell="AB25" zoomScaleNormal="100" workbookViewId="0">
      <selection activeCell="AL44" sqref="AL44:AM44"/>
    </sheetView>
  </sheetViews>
  <sheetFormatPr defaultRowHeight="12" x14ac:dyDescent="0.3"/>
  <cols>
    <col min="1" max="1" width="1.625" style="223" customWidth="1"/>
    <col min="2" max="2" width="9.5" style="1" bestFit="1" customWidth="1"/>
    <col min="3" max="3" width="22.625" style="1" bestFit="1" customWidth="1"/>
    <col min="4" max="5" width="22.625" style="9" bestFit="1" customWidth="1"/>
    <col min="6" max="6" width="1.625" style="221" customWidth="1"/>
    <col min="7" max="7" width="22.625" style="1" bestFit="1" customWidth="1"/>
    <col min="8" max="9" width="22.625" style="9" bestFit="1" customWidth="1"/>
    <col min="10" max="10" width="1.625" style="221" customWidth="1"/>
    <col min="11" max="11" width="23.625" style="1" bestFit="1" customWidth="1"/>
    <col min="12" max="12" width="23.625" style="9" bestFit="1" customWidth="1"/>
    <col min="13" max="13" width="22.25" style="9" bestFit="1" customWidth="1"/>
    <col min="14" max="14" width="1.625" style="221" customWidth="1"/>
    <col min="15" max="15" width="10.375" style="1" bestFit="1" customWidth="1"/>
    <col min="16" max="16" width="22.75" style="1" bestFit="1" customWidth="1"/>
    <col min="17" max="18" width="22.75" style="9" bestFit="1" customWidth="1"/>
    <col min="19" max="19" width="1.625" style="221" customWidth="1"/>
    <col min="20" max="20" width="22.75" style="1" bestFit="1" customWidth="1"/>
    <col min="21" max="22" width="22.75" style="9" bestFit="1" customWidth="1"/>
    <col min="23" max="23" width="1.625" style="221" customWidth="1"/>
    <col min="24" max="24" width="22.75" style="1" bestFit="1" customWidth="1"/>
    <col min="25" max="25" width="22.75" style="9" bestFit="1" customWidth="1"/>
    <col min="26" max="26" width="26.375" style="9" bestFit="1" customWidth="1"/>
    <col min="27" max="27" width="1.625" style="221" customWidth="1"/>
    <col min="28" max="28" width="10.375" style="1" bestFit="1" customWidth="1"/>
    <col min="29" max="29" width="23.625" style="1" bestFit="1" customWidth="1"/>
    <col min="30" max="31" width="23.625" style="9" bestFit="1" customWidth="1"/>
    <col min="32" max="32" width="1.625" style="221" customWidth="1"/>
    <col min="33" max="33" width="22.75" style="1" bestFit="1" customWidth="1"/>
    <col min="34" max="35" width="22.75" style="9" bestFit="1" customWidth="1"/>
    <col min="36" max="36" width="1.625" style="221" customWidth="1"/>
    <col min="37" max="38" width="22.75" style="1" bestFit="1" customWidth="1"/>
    <col min="39" max="39" width="24.875" style="1" bestFit="1" customWidth="1"/>
    <col min="40" max="16384" width="9" style="1"/>
  </cols>
  <sheetData>
    <row r="1" spans="2:39" ht="12.75" thickBot="1" x14ac:dyDescent="0.35">
      <c r="B1" s="16" t="s">
        <v>3</v>
      </c>
      <c r="C1" s="14" t="s">
        <v>82</v>
      </c>
      <c r="D1" s="110" t="s">
        <v>82</v>
      </c>
      <c r="E1" s="120" t="s">
        <v>82</v>
      </c>
      <c r="F1" s="215"/>
      <c r="G1" s="12" t="s">
        <v>83</v>
      </c>
      <c r="H1" s="112" t="s">
        <v>83</v>
      </c>
      <c r="I1" s="122" t="s">
        <v>83</v>
      </c>
      <c r="J1" s="220"/>
      <c r="K1" s="230" t="s">
        <v>84</v>
      </c>
      <c r="L1" s="232" t="s">
        <v>84</v>
      </c>
      <c r="M1" s="234" t="s">
        <v>84</v>
      </c>
      <c r="N1" s="228"/>
      <c r="O1" s="16" t="s">
        <v>3</v>
      </c>
      <c r="P1" s="14" t="s">
        <v>82</v>
      </c>
      <c r="Q1" s="110" t="s">
        <v>82</v>
      </c>
      <c r="R1" s="120" t="s">
        <v>82</v>
      </c>
      <c r="S1" s="220"/>
      <c r="T1" s="12" t="s">
        <v>83</v>
      </c>
      <c r="U1" s="112" t="s">
        <v>83</v>
      </c>
      <c r="V1" s="122" t="s">
        <v>83</v>
      </c>
      <c r="W1" s="215"/>
      <c r="X1" s="12" t="s">
        <v>84</v>
      </c>
      <c r="Y1" s="112" t="s">
        <v>84</v>
      </c>
      <c r="Z1" s="122" t="s">
        <v>84</v>
      </c>
      <c r="AA1" s="229"/>
      <c r="AB1" s="16" t="s">
        <v>3</v>
      </c>
      <c r="AC1" s="94" t="s">
        <v>117</v>
      </c>
      <c r="AD1" s="113" t="s">
        <v>117</v>
      </c>
      <c r="AE1" s="123" t="s">
        <v>117</v>
      </c>
      <c r="AF1" s="220"/>
      <c r="AG1" s="12" t="s">
        <v>83</v>
      </c>
      <c r="AH1" s="112" t="s">
        <v>83</v>
      </c>
      <c r="AI1" s="122" t="s">
        <v>83</v>
      </c>
      <c r="AJ1" s="215"/>
      <c r="AK1" s="12" t="s">
        <v>84</v>
      </c>
      <c r="AL1" s="112" t="s">
        <v>84</v>
      </c>
      <c r="AM1" s="122" t="s">
        <v>84</v>
      </c>
    </row>
    <row r="2" spans="2:39" x14ac:dyDescent="0.3">
      <c r="B2" s="17"/>
      <c r="C2" s="18" t="s">
        <v>26</v>
      </c>
      <c r="D2" s="18" t="s">
        <v>26</v>
      </c>
      <c r="E2" s="18" t="s">
        <v>26</v>
      </c>
      <c r="F2" s="216"/>
      <c r="G2" s="20" t="s">
        <v>26</v>
      </c>
      <c r="H2" s="20" t="s">
        <v>26</v>
      </c>
      <c r="I2" s="20" t="s">
        <v>26</v>
      </c>
      <c r="J2" s="218"/>
      <c r="K2" s="23" t="s">
        <v>26</v>
      </c>
      <c r="L2" s="23" t="s">
        <v>26</v>
      </c>
      <c r="M2" s="23" t="s">
        <v>26</v>
      </c>
      <c r="N2" s="226"/>
      <c r="O2" s="17"/>
      <c r="P2" s="18" t="s">
        <v>26</v>
      </c>
      <c r="Q2" s="18" t="s">
        <v>26</v>
      </c>
      <c r="R2" s="18" t="s">
        <v>26</v>
      </c>
      <c r="S2" s="218"/>
      <c r="T2" s="20" t="s">
        <v>26</v>
      </c>
      <c r="U2" s="20" t="s">
        <v>26</v>
      </c>
      <c r="V2" s="20" t="s">
        <v>26</v>
      </c>
      <c r="W2" s="216"/>
      <c r="X2" s="20" t="s">
        <v>26</v>
      </c>
      <c r="Y2" s="20" t="s">
        <v>26</v>
      </c>
      <c r="Z2" s="20" t="s">
        <v>26</v>
      </c>
      <c r="AA2" s="226"/>
      <c r="AB2" s="17"/>
      <c r="AC2" s="96" t="s">
        <v>26</v>
      </c>
      <c r="AD2" s="96" t="s">
        <v>26</v>
      </c>
      <c r="AE2" s="96" t="s">
        <v>26</v>
      </c>
      <c r="AF2" s="218"/>
      <c r="AG2" s="20" t="s">
        <v>26</v>
      </c>
      <c r="AH2" s="20" t="s">
        <v>26</v>
      </c>
      <c r="AI2" s="20" t="s">
        <v>26</v>
      </c>
      <c r="AJ2" s="216"/>
      <c r="AK2" s="20" t="s">
        <v>26</v>
      </c>
      <c r="AL2" s="20" t="s">
        <v>26</v>
      </c>
      <c r="AM2" s="20" t="s">
        <v>26</v>
      </c>
    </row>
    <row r="3" spans="2:39" x14ac:dyDescent="0.3">
      <c r="B3" s="15"/>
      <c r="C3" s="21" t="s">
        <v>25</v>
      </c>
      <c r="D3" s="21" t="s">
        <v>25</v>
      </c>
      <c r="E3" s="21" t="s">
        <v>25</v>
      </c>
      <c r="F3" s="216"/>
      <c r="G3" s="23" t="s">
        <v>25</v>
      </c>
      <c r="H3" s="23" t="s">
        <v>25</v>
      </c>
      <c r="I3" s="23" t="s">
        <v>25</v>
      </c>
      <c r="J3" s="218"/>
      <c r="K3" s="23" t="s">
        <v>25</v>
      </c>
      <c r="L3" s="23" t="s">
        <v>25</v>
      </c>
      <c r="M3" s="23" t="s">
        <v>25</v>
      </c>
      <c r="N3" s="226"/>
      <c r="O3" s="15"/>
      <c r="P3" s="21" t="s">
        <v>25</v>
      </c>
      <c r="Q3" s="21" t="s">
        <v>25</v>
      </c>
      <c r="R3" s="21" t="s">
        <v>25</v>
      </c>
      <c r="S3" s="218"/>
      <c r="T3" s="23" t="s">
        <v>25</v>
      </c>
      <c r="U3" s="23" t="s">
        <v>25</v>
      </c>
      <c r="V3" s="23" t="s">
        <v>25</v>
      </c>
      <c r="W3" s="216"/>
      <c r="X3" s="23" t="s">
        <v>25</v>
      </c>
      <c r="Y3" s="23" t="s">
        <v>25</v>
      </c>
      <c r="Z3" s="23" t="s">
        <v>25</v>
      </c>
      <c r="AA3" s="226"/>
      <c r="AB3" s="15"/>
      <c r="AC3" s="97" t="s">
        <v>25</v>
      </c>
      <c r="AD3" s="97" t="s">
        <v>25</v>
      </c>
      <c r="AE3" s="97" t="s">
        <v>25</v>
      </c>
      <c r="AF3" s="218"/>
      <c r="AG3" s="23" t="s">
        <v>25</v>
      </c>
      <c r="AH3" s="23" t="s">
        <v>25</v>
      </c>
      <c r="AI3" s="23" t="s">
        <v>25</v>
      </c>
      <c r="AJ3" s="216"/>
      <c r="AK3" s="23" t="s">
        <v>25</v>
      </c>
      <c r="AL3" s="23" t="s">
        <v>25</v>
      </c>
      <c r="AM3" s="23" t="s">
        <v>25</v>
      </c>
    </row>
    <row r="4" spans="2:39" x14ac:dyDescent="0.3">
      <c r="B4" s="15"/>
      <c r="C4" s="31" t="s">
        <v>38</v>
      </c>
      <c r="D4" s="31" t="s">
        <v>38</v>
      </c>
      <c r="E4" s="31" t="s">
        <v>38</v>
      </c>
      <c r="F4" s="216"/>
      <c r="G4" s="33" t="s">
        <v>8</v>
      </c>
      <c r="H4" s="33" t="s">
        <v>8</v>
      </c>
      <c r="I4" s="33" t="s">
        <v>8</v>
      </c>
      <c r="J4" s="218"/>
      <c r="K4" s="33" t="s">
        <v>9</v>
      </c>
      <c r="L4" s="33" t="s">
        <v>9</v>
      </c>
      <c r="M4" s="33"/>
      <c r="N4" s="226"/>
      <c r="O4" s="15"/>
      <c r="P4" s="31" t="s">
        <v>7</v>
      </c>
      <c r="Q4" s="31" t="s">
        <v>7</v>
      </c>
      <c r="R4" s="31" t="s">
        <v>7</v>
      </c>
      <c r="S4" s="218"/>
      <c r="T4" s="33" t="s">
        <v>9</v>
      </c>
      <c r="U4" s="33" t="s">
        <v>9</v>
      </c>
      <c r="V4" s="33"/>
      <c r="W4" s="216"/>
      <c r="X4" s="33" t="s">
        <v>85</v>
      </c>
      <c r="Y4" s="33" t="s">
        <v>85</v>
      </c>
      <c r="Z4" s="33"/>
      <c r="AA4" s="226"/>
      <c r="AB4" s="15"/>
      <c r="AC4" s="98" t="s">
        <v>41</v>
      </c>
      <c r="AD4" s="98" t="s">
        <v>41</v>
      </c>
      <c r="AE4" s="98" t="s">
        <v>41</v>
      </c>
      <c r="AF4" s="218"/>
      <c r="AG4" s="33" t="s">
        <v>85</v>
      </c>
      <c r="AH4" s="33" t="s">
        <v>85</v>
      </c>
      <c r="AI4" s="33"/>
      <c r="AJ4" s="216"/>
      <c r="AK4" s="33" t="s">
        <v>10</v>
      </c>
      <c r="AL4" s="33" t="s">
        <v>10</v>
      </c>
      <c r="AM4" s="33"/>
    </row>
    <row r="5" spans="2:39" x14ac:dyDescent="0.3">
      <c r="B5" s="15"/>
      <c r="C5" s="31" t="s">
        <v>39</v>
      </c>
      <c r="D5" s="31" t="s">
        <v>39</v>
      </c>
      <c r="E5" s="31" t="s">
        <v>39</v>
      </c>
      <c r="F5" s="216"/>
      <c r="G5" s="33" t="s">
        <v>8</v>
      </c>
      <c r="H5" s="33" t="s">
        <v>46</v>
      </c>
      <c r="I5" s="33" t="s">
        <v>46</v>
      </c>
      <c r="J5" s="218"/>
      <c r="K5" s="33" t="s">
        <v>52</v>
      </c>
      <c r="L5" s="33" t="s">
        <v>52</v>
      </c>
      <c r="M5" s="33" t="s">
        <v>52</v>
      </c>
      <c r="N5" s="226"/>
      <c r="O5" s="15"/>
      <c r="P5" s="31" t="s">
        <v>40</v>
      </c>
      <c r="Q5" s="31" t="s">
        <v>40</v>
      </c>
      <c r="R5" s="31" t="s">
        <v>40</v>
      </c>
      <c r="S5" s="218"/>
      <c r="T5" s="33" t="s">
        <v>59</v>
      </c>
      <c r="U5" s="33" t="s">
        <v>59</v>
      </c>
      <c r="V5" s="33"/>
      <c r="W5" s="216"/>
      <c r="X5" s="33" t="s">
        <v>53</v>
      </c>
      <c r="Y5" s="33" t="s">
        <v>53</v>
      </c>
      <c r="Z5" s="33"/>
      <c r="AA5" s="226"/>
      <c r="AB5" s="15"/>
      <c r="AC5" s="98" t="s">
        <v>43</v>
      </c>
      <c r="AD5" s="98" t="s">
        <v>43</v>
      </c>
      <c r="AE5" s="98" t="s">
        <v>43</v>
      </c>
      <c r="AF5" s="218"/>
      <c r="AG5" s="33" t="s">
        <v>86</v>
      </c>
      <c r="AH5" s="33" t="s">
        <v>86</v>
      </c>
      <c r="AI5" s="33"/>
      <c r="AJ5" s="216"/>
      <c r="AK5" s="49" t="s">
        <v>19</v>
      </c>
      <c r="AL5" s="33"/>
      <c r="AM5" s="33"/>
    </row>
    <row r="6" spans="2:39" x14ac:dyDescent="0.3">
      <c r="B6" s="15"/>
      <c r="C6" s="31" t="s">
        <v>6</v>
      </c>
      <c r="D6" s="31" t="s">
        <v>6</v>
      </c>
      <c r="E6" s="31" t="s">
        <v>6</v>
      </c>
      <c r="F6" s="216"/>
      <c r="G6" s="33" t="s">
        <v>47</v>
      </c>
      <c r="H6" s="33" t="s">
        <v>47</v>
      </c>
      <c r="I6" s="33" t="s">
        <v>47</v>
      </c>
      <c r="J6" s="218"/>
      <c r="K6" s="33" t="s">
        <v>53</v>
      </c>
      <c r="L6" s="33" t="s">
        <v>53</v>
      </c>
      <c r="M6" s="33" t="s">
        <v>53</v>
      </c>
      <c r="N6" s="226"/>
      <c r="O6" s="15"/>
      <c r="P6" s="31" t="s">
        <v>41</v>
      </c>
      <c r="Q6" s="31" t="s">
        <v>41</v>
      </c>
      <c r="R6" s="31" t="s">
        <v>41</v>
      </c>
      <c r="S6" s="218"/>
      <c r="T6" s="33" t="s">
        <v>92</v>
      </c>
      <c r="U6" s="33" t="s">
        <v>92</v>
      </c>
      <c r="V6" s="33"/>
      <c r="W6" s="216"/>
      <c r="X6" s="33" t="s">
        <v>10</v>
      </c>
      <c r="Y6" s="33" t="s">
        <v>10</v>
      </c>
      <c r="Z6" s="33"/>
      <c r="AA6" s="226"/>
      <c r="AB6" s="15"/>
      <c r="AC6" s="98" t="s">
        <v>44</v>
      </c>
      <c r="AD6" s="98" t="s">
        <v>44</v>
      </c>
      <c r="AE6" s="98" t="s">
        <v>44</v>
      </c>
      <c r="AF6" s="218"/>
      <c r="AG6" s="33" t="s">
        <v>10</v>
      </c>
      <c r="AH6" s="33" t="s">
        <v>10</v>
      </c>
      <c r="AI6" s="33"/>
      <c r="AJ6" s="216"/>
      <c r="AK6" s="51" t="s">
        <v>87</v>
      </c>
      <c r="AL6" s="51" t="s">
        <v>87</v>
      </c>
      <c r="AM6" s="51" t="s">
        <v>87</v>
      </c>
    </row>
    <row r="7" spans="2:39" x14ac:dyDescent="0.3">
      <c r="B7" s="15"/>
      <c r="C7" s="31" t="s">
        <v>40</v>
      </c>
      <c r="D7" s="31" t="s">
        <v>40</v>
      </c>
      <c r="E7" s="31" t="s">
        <v>40</v>
      </c>
      <c r="F7" s="216"/>
      <c r="G7" s="33" t="s">
        <v>48</v>
      </c>
      <c r="H7" s="33" t="s">
        <v>48</v>
      </c>
      <c r="I7" s="33" t="s">
        <v>48</v>
      </c>
      <c r="J7" s="218"/>
      <c r="K7" s="49" t="s">
        <v>12</v>
      </c>
      <c r="L7" s="49" t="s">
        <v>12</v>
      </c>
      <c r="M7" s="49" t="s">
        <v>12</v>
      </c>
      <c r="N7" s="226"/>
      <c r="O7" s="15"/>
      <c r="P7" s="31" t="s">
        <v>43</v>
      </c>
      <c r="Q7" s="31" t="s">
        <v>43</v>
      </c>
      <c r="R7" s="31" t="s">
        <v>43</v>
      </c>
      <c r="S7" s="218"/>
      <c r="T7" s="33" t="s">
        <v>60</v>
      </c>
      <c r="U7" s="33" t="s">
        <v>60</v>
      </c>
      <c r="V7" s="33"/>
      <c r="W7" s="216"/>
      <c r="X7" s="49" t="s">
        <v>14</v>
      </c>
      <c r="Y7" s="49" t="s">
        <v>14</v>
      </c>
      <c r="Z7" s="49"/>
      <c r="AA7" s="226"/>
      <c r="AB7" s="15"/>
      <c r="AC7" s="98" t="s">
        <v>8</v>
      </c>
      <c r="AD7" s="98" t="s">
        <v>8</v>
      </c>
      <c r="AE7" s="98" t="s">
        <v>8</v>
      </c>
      <c r="AF7" s="218"/>
      <c r="AG7" s="49" t="s">
        <v>19</v>
      </c>
      <c r="AH7" s="49" t="s">
        <v>19</v>
      </c>
      <c r="AI7" s="49" t="s">
        <v>19</v>
      </c>
      <c r="AJ7" s="216"/>
      <c r="AK7" s="40" t="s">
        <v>111</v>
      </c>
      <c r="AL7" s="49"/>
      <c r="AM7" s="49"/>
    </row>
    <row r="8" spans="2:39" x14ac:dyDescent="0.3">
      <c r="B8" s="15"/>
      <c r="C8" s="31" t="s">
        <v>41</v>
      </c>
      <c r="D8" s="31" t="s">
        <v>41</v>
      </c>
      <c r="E8" s="31" t="s">
        <v>41</v>
      </c>
      <c r="F8" s="216"/>
      <c r="G8" s="33" t="s">
        <v>49</v>
      </c>
      <c r="H8" s="33" t="s">
        <v>49</v>
      </c>
      <c r="I8" s="33" t="s">
        <v>49</v>
      </c>
      <c r="J8" s="218"/>
      <c r="K8" s="53" t="s">
        <v>64</v>
      </c>
      <c r="L8" s="53" t="s">
        <v>64</v>
      </c>
      <c r="M8" s="53" t="s">
        <v>64</v>
      </c>
      <c r="N8" s="226"/>
      <c r="O8" s="15"/>
      <c r="P8" s="31" t="s">
        <v>44</v>
      </c>
      <c r="Q8" s="31" t="s">
        <v>44</v>
      </c>
      <c r="R8" s="31" t="s">
        <v>44</v>
      </c>
      <c r="S8" s="218"/>
      <c r="T8" s="33" t="s">
        <v>61</v>
      </c>
      <c r="U8" s="33" t="s">
        <v>61</v>
      </c>
      <c r="V8" s="33"/>
      <c r="W8" s="216"/>
      <c r="X8" s="51" t="s">
        <v>93</v>
      </c>
      <c r="Y8" s="51" t="s">
        <v>93</v>
      </c>
      <c r="Z8" s="51" t="s">
        <v>93</v>
      </c>
      <c r="AA8" s="226"/>
      <c r="AB8" s="15"/>
      <c r="AC8" s="98" t="s">
        <v>48</v>
      </c>
      <c r="AD8" s="98" t="s">
        <v>48</v>
      </c>
      <c r="AE8" s="98" t="s">
        <v>48</v>
      </c>
      <c r="AF8" s="218"/>
      <c r="AG8" s="40" t="s">
        <v>110</v>
      </c>
      <c r="AH8" s="40"/>
      <c r="AI8" s="40"/>
      <c r="AJ8" s="216"/>
      <c r="AK8" s="41" t="s">
        <v>113</v>
      </c>
      <c r="AL8" s="237"/>
      <c r="AM8" s="237"/>
    </row>
    <row r="9" spans="2:39" x14ac:dyDescent="0.3">
      <c r="B9" s="15"/>
      <c r="C9" s="31" t="s">
        <v>42</v>
      </c>
      <c r="D9" s="31" t="s">
        <v>42</v>
      </c>
      <c r="E9" s="31" t="s">
        <v>42</v>
      </c>
      <c r="F9" s="216"/>
      <c r="G9" s="33" t="s">
        <v>9</v>
      </c>
      <c r="H9" s="33" t="s">
        <v>9</v>
      </c>
      <c r="I9" s="33" t="s">
        <v>9</v>
      </c>
      <c r="J9" s="218"/>
      <c r="K9" s="40" t="s">
        <v>109</v>
      </c>
      <c r="L9" s="40" t="s">
        <v>109</v>
      </c>
      <c r="M9" s="48"/>
      <c r="N9" s="226"/>
      <c r="O9" s="15"/>
      <c r="P9" s="31" t="s">
        <v>8</v>
      </c>
      <c r="Q9" s="31" t="s">
        <v>8</v>
      </c>
      <c r="R9" s="31" t="s">
        <v>8</v>
      </c>
      <c r="S9" s="218"/>
      <c r="T9" s="33" t="s">
        <v>85</v>
      </c>
      <c r="U9" s="33" t="s">
        <v>85</v>
      </c>
      <c r="V9" s="33" t="s">
        <v>85</v>
      </c>
      <c r="W9" s="216"/>
      <c r="X9" s="40" t="s">
        <v>110</v>
      </c>
      <c r="Y9" s="40" t="s">
        <v>110</v>
      </c>
      <c r="Z9" s="40"/>
      <c r="AA9" s="226"/>
      <c r="AB9" s="15"/>
      <c r="AC9" s="98" t="s">
        <v>9</v>
      </c>
      <c r="AD9" s="98" t="s">
        <v>9</v>
      </c>
      <c r="AE9" s="98" t="s">
        <v>9</v>
      </c>
      <c r="AF9" s="218"/>
      <c r="AG9" s="44" t="s">
        <v>112</v>
      </c>
      <c r="AH9" s="44"/>
      <c r="AI9" s="44"/>
      <c r="AJ9" s="216"/>
      <c r="AK9" s="30" t="s">
        <v>75</v>
      </c>
      <c r="AL9" s="40"/>
      <c r="AM9" s="40"/>
    </row>
    <row r="10" spans="2:39" x14ac:dyDescent="0.3">
      <c r="B10" s="15"/>
      <c r="C10" s="46"/>
      <c r="D10" s="31" t="s">
        <v>43</v>
      </c>
      <c r="E10" s="31" t="s">
        <v>43</v>
      </c>
      <c r="F10" s="216"/>
      <c r="G10" s="52" t="s">
        <v>301</v>
      </c>
      <c r="H10" s="52" t="s">
        <v>301</v>
      </c>
      <c r="I10" s="52" t="s">
        <v>12</v>
      </c>
      <c r="J10" s="218"/>
      <c r="K10" s="40" t="s">
        <v>68</v>
      </c>
      <c r="L10" s="40" t="s">
        <v>68</v>
      </c>
      <c r="M10" s="40" t="s">
        <v>68</v>
      </c>
      <c r="N10" s="226"/>
      <c r="O10" s="15"/>
      <c r="P10" s="46" t="s">
        <v>13</v>
      </c>
      <c r="Q10" s="46" t="s">
        <v>13</v>
      </c>
      <c r="R10" s="46" t="s">
        <v>13</v>
      </c>
      <c r="S10" s="218"/>
      <c r="T10" s="49" t="s">
        <v>14</v>
      </c>
      <c r="U10" s="49" t="s">
        <v>14</v>
      </c>
      <c r="V10" s="49" t="s">
        <v>14</v>
      </c>
      <c r="W10" s="216"/>
      <c r="X10" s="41" t="s">
        <v>74</v>
      </c>
      <c r="Y10" s="41" t="s">
        <v>74</v>
      </c>
      <c r="Z10" s="41" t="s">
        <v>74</v>
      </c>
      <c r="AA10" s="226"/>
      <c r="AB10" s="15"/>
      <c r="AC10" s="99" t="s">
        <v>18</v>
      </c>
      <c r="AD10" s="99" t="s">
        <v>18</v>
      </c>
      <c r="AE10" s="99" t="s">
        <v>18</v>
      </c>
      <c r="AF10" s="218"/>
      <c r="AG10" s="28" t="s">
        <v>75</v>
      </c>
      <c r="AH10" s="28"/>
      <c r="AI10" s="28"/>
      <c r="AJ10" s="216"/>
      <c r="AK10" s="30" t="s">
        <v>58</v>
      </c>
      <c r="AL10" s="40"/>
      <c r="AM10" s="40"/>
    </row>
    <row r="11" spans="2:39" x14ac:dyDescent="0.3">
      <c r="B11" s="15"/>
      <c r="C11" s="46"/>
      <c r="D11" s="31" t="s">
        <v>44</v>
      </c>
      <c r="E11" s="31" t="s">
        <v>44</v>
      </c>
      <c r="F11" s="216"/>
      <c r="G11" s="40" t="s">
        <v>355</v>
      </c>
      <c r="H11" s="40" t="s">
        <v>355</v>
      </c>
      <c r="I11" s="40" t="s">
        <v>355</v>
      </c>
      <c r="J11" s="218"/>
      <c r="K11" s="45" t="s">
        <v>20</v>
      </c>
      <c r="L11" s="45" t="s">
        <v>20</v>
      </c>
      <c r="M11" s="45" t="s">
        <v>20</v>
      </c>
      <c r="N11" s="226"/>
      <c r="O11" s="15"/>
      <c r="P11" s="38" t="s">
        <v>107</v>
      </c>
      <c r="Q11" s="38" t="s">
        <v>107</v>
      </c>
      <c r="R11" s="38" t="s">
        <v>107</v>
      </c>
      <c r="S11" s="218"/>
      <c r="T11" s="40" t="s">
        <v>68</v>
      </c>
      <c r="U11" s="40" t="s">
        <v>68</v>
      </c>
      <c r="V11" s="40"/>
      <c r="W11" s="216"/>
      <c r="X11" s="26" t="s">
        <v>57</v>
      </c>
      <c r="Y11" s="26" t="s">
        <v>57</v>
      </c>
      <c r="Z11" s="26" t="s">
        <v>57</v>
      </c>
      <c r="AA11" s="226"/>
      <c r="AB11" s="15"/>
      <c r="AC11" s="100" t="s">
        <v>109</v>
      </c>
      <c r="AD11" s="100" t="s">
        <v>109</v>
      </c>
      <c r="AE11" s="100" t="s">
        <v>109</v>
      </c>
      <c r="AF11" s="218"/>
      <c r="AG11" s="30" t="s">
        <v>58</v>
      </c>
      <c r="AH11" s="30"/>
      <c r="AI11" s="30" t="s">
        <v>58</v>
      </c>
      <c r="AJ11" s="216"/>
      <c r="AK11" s="26" t="s">
        <v>88</v>
      </c>
      <c r="AL11" s="26" t="s">
        <v>88</v>
      </c>
      <c r="AM11" s="26"/>
    </row>
    <row r="12" spans="2:39" x14ac:dyDescent="0.3">
      <c r="B12" s="15"/>
      <c r="C12" s="46"/>
      <c r="D12" s="31" t="s">
        <v>8</v>
      </c>
      <c r="E12" s="31" t="s">
        <v>8</v>
      </c>
      <c r="F12" s="216"/>
      <c r="G12" s="40" t="s">
        <v>358</v>
      </c>
      <c r="H12" s="40" t="s">
        <v>358</v>
      </c>
      <c r="I12" s="40" t="s">
        <v>358</v>
      </c>
      <c r="J12" s="218"/>
      <c r="K12" s="26" t="s">
        <v>67</v>
      </c>
      <c r="L12" s="26" t="s">
        <v>67</v>
      </c>
      <c r="M12" s="26" t="s">
        <v>67</v>
      </c>
      <c r="N12" s="226"/>
      <c r="O12" s="15"/>
      <c r="P12" s="38" t="s">
        <v>108</v>
      </c>
      <c r="Q12" s="38" t="s">
        <v>108</v>
      </c>
      <c r="R12" s="38" t="s">
        <v>108</v>
      </c>
      <c r="S12" s="218"/>
      <c r="T12" s="44" t="s">
        <v>20</v>
      </c>
      <c r="U12" s="44" t="s">
        <v>20</v>
      </c>
      <c r="V12" s="44" t="s">
        <v>20</v>
      </c>
      <c r="W12" s="216"/>
      <c r="X12" s="26" t="s">
        <v>58</v>
      </c>
      <c r="Y12" s="26" t="s">
        <v>58</v>
      </c>
      <c r="Z12" s="26" t="s">
        <v>58</v>
      </c>
      <c r="AA12" s="226"/>
      <c r="AB12" s="15"/>
      <c r="AC12" s="100" t="s">
        <v>68</v>
      </c>
      <c r="AD12" s="100" t="s">
        <v>68</v>
      </c>
      <c r="AE12" s="100" t="s">
        <v>68</v>
      </c>
      <c r="AF12" s="218"/>
      <c r="AG12" s="26" t="s">
        <v>88</v>
      </c>
      <c r="AH12" s="26" t="s">
        <v>88</v>
      </c>
      <c r="AI12" s="26" t="s">
        <v>88</v>
      </c>
      <c r="AJ12" s="216"/>
      <c r="AK12" s="27" t="s">
        <v>81</v>
      </c>
      <c r="AL12" s="27" t="s">
        <v>81</v>
      </c>
      <c r="AM12" s="27" t="s">
        <v>81</v>
      </c>
    </row>
    <row r="13" spans="2:39" x14ac:dyDescent="0.3">
      <c r="B13" s="15"/>
      <c r="E13" s="46" t="s">
        <v>11</v>
      </c>
      <c r="F13" s="216"/>
      <c r="G13" s="24" t="s">
        <v>45</v>
      </c>
      <c r="H13" s="24" t="s">
        <v>45</v>
      </c>
      <c r="I13" s="24" t="s">
        <v>45</v>
      </c>
      <c r="J13" s="218"/>
      <c r="K13" s="33" t="s">
        <v>21</v>
      </c>
      <c r="L13" s="33" t="s">
        <v>21</v>
      </c>
      <c r="M13" s="23"/>
      <c r="N13" s="226"/>
      <c r="O13" s="15"/>
      <c r="P13" s="21" t="s">
        <v>45</v>
      </c>
      <c r="Q13" s="21" t="s">
        <v>45</v>
      </c>
      <c r="R13" s="21" t="s">
        <v>45</v>
      </c>
      <c r="S13" s="218"/>
      <c r="T13" s="24" t="s">
        <v>57</v>
      </c>
      <c r="U13" s="24" t="s">
        <v>57</v>
      </c>
      <c r="V13" s="24" t="s">
        <v>57</v>
      </c>
      <c r="W13" s="216"/>
      <c r="X13" s="34" t="s">
        <v>94</v>
      </c>
      <c r="Y13" s="34" t="s">
        <v>94</v>
      </c>
      <c r="Z13" s="34"/>
      <c r="AA13" s="226"/>
      <c r="AB13" s="15"/>
      <c r="AC13" s="97" t="s">
        <v>57</v>
      </c>
      <c r="AD13" s="97" t="s">
        <v>57</v>
      </c>
      <c r="AE13" s="97" t="s">
        <v>57</v>
      </c>
      <c r="AF13" s="218"/>
      <c r="AG13" s="37" t="s">
        <v>78</v>
      </c>
      <c r="AJ13" s="216"/>
      <c r="AK13" s="33" t="s">
        <v>78</v>
      </c>
      <c r="AL13" s="30"/>
      <c r="AM13" s="30"/>
    </row>
    <row r="14" spans="2:39" x14ac:dyDescent="0.3">
      <c r="B14" s="15"/>
      <c r="C14" s="38" t="s">
        <v>356</v>
      </c>
      <c r="D14" s="38" t="s">
        <v>356</v>
      </c>
      <c r="E14" s="38" t="s">
        <v>356</v>
      </c>
      <c r="F14" s="216"/>
      <c r="G14" s="33" t="s">
        <v>21</v>
      </c>
      <c r="H14" s="33" t="s">
        <v>21</v>
      </c>
      <c r="I14" s="33" t="s">
        <v>21</v>
      </c>
      <c r="J14" s="218"/>
      <c r="K14" s="37" t="s">
        <v>62</v>
      </c>
      <c r="L14" s="37" t="s">
        <v>62</v>
      </c>
      <c r="M14" s="37" t="s">
        <v>62</v>
      </c>
      <c r="N14" s="226"/>
      <c r="O14" s="15"/>
      <c r="P14" s="31" t="s">
        <v>78</v>
      </c>
      <c r="Q14" s="31" t="s">
        <v>78</v>
      </c>
      <c r="R14" s="31" t="s">
        <v>78</v>
      </c>
      <c r="S14" s="218"/>
      <c r="T14" s="26" t="s">
        <v>58</v>
      </c>
      <c r="U14" s="26" t="s">
        <v>58</v>
      </c>
      <c r="V14" s="26" t="s">
        <v>58</v>
      </c>
      <c r="W14" s="216"/>
      <c r="X14" s="36" t="s">
        <v>95</v>
      </c>
      <c r="Y14" s="36" t="s">
        <v>95</v>
      </c>
      <c r="Z14" s="36" t="s">
        <v>95</v>
      </c>
      <c r="AA14" s="226"/>
      <c r="AB14" s="15"/>
      <c r="AC14" s="97" t="s">
        <v>76</v>
      </c>
      <c r="AD14" s="97" t="s">
        <v>76</v>
      </c>
      <c r="AE14" s="97" t="s">
        <v>76</v>
      </c>
      <c r="AF14" s="218"/>
      <c r="AG14" s="37" t="s">
        <v>79</v>
      </c>
      <c r="AH14" s="37" t="s">
        <v>79</v>
      </c>
      <c r="AI14" s="37" t="s">
        <v>79</v>
      </c>
      <c r="AJ14" s="216"/>
      <c r="AK14" s="34" t="s">
        <v>89</v>
      </c>
      <c r="AL14" s="34" t="s">
        <v>89</v>
      </c>
      <c r="AM14" s="37" t="s">
        <v>79</v>
      </c>
    </row>
    <row r="15" spans="2:39" x14ac:dyDescent="0.3">
      <c r="B15" s="15"/>
      <c r="C15" s="38" t="s">
        <v>358</v>
      </c>
      <c r="D15" s="38" t="s">
        <v>358</v>
      </c>
      <c r="E15" s="38" t="s">
        <v>358</v>
      </c>
      <c r="F15" s="216"/>
      <c r="G15" s="37" t="s">
        <v>62</v>
      </c>
      <c r="H15" s="37" t="s">
        <v>62</v>
      </c>
      <c r="I15" s="37" t="s">
        <v>62</v>
      </c>
      <c r="J15" s="218"/>
      <c r="K15" s="36" t="s">
        <v>63</v>
      </c>
      <c r="L15" s="36" t="s">
        <v>63</v>
      </c>
      <c r="M15" s="36" t="s">
        <v>63</v>
      </c>
      <c r="N15" s="226"/>
      <c r="O15" s="15"/>
      <c r="P15" s="46" t="s">
        <v>96</v>
      </c>
      <c r="Q15" s="46" t="s">
        <v>96</v>
      </c>
      <c r="R15" s="46" t="s">
        <v>96</v>
      </c>
      <c r="S15" s="218"/>
      <c r="T15" s="37" t="s">
        <v>94</v>
      </c>
      <c r="U15" s="37" t="s">
        <v>94</v>
      </c>
      <c r="V15" s="37" t="s">
        <v>94</v>
      </c>
      <c r="W15" s="216"/>
      <c r="X15" s="51" t="s">
        <v>90</v>
      </c>
      <c r="Y15" s="51" t="s">
        <v>90</v>
      </c>
      <c r="AA15" s="226"/>
      <c r="AB15" s="15"/>
      <c r="AC15" s="98" t="s">
        <v>78</v>
      </c>
      <c r="AD15" s="98" t="s">
        <v>78</v>
      </c>
      <c r="AE15" s="98" t="s">
        <v>78</v>
      </c>
      <c r="AF15" s="218"/>
      <c r="AG15" s="52" t="s">
        <v>97</v>
      </c>
      <c r="AH15" s="52" t="s">
        <v>97</v>
      </c>
      <c r="AJ15" s="216"/>
      <c r="AK15" s="36" t="s">
        <v>80</v>
      </c>
      <c r="AL15" s="237"/>
      <c r="AM15" s="237"/>
    </row>
    <row r="16" spans="2:39" x14ac:dyDescent="0.3">
      <c r="B16" s="15"/>
      <c r="C16" s="31" t="s">
        <v>21</v>
      </c>
      <c r="D16" s="31" t="s">
        <v>21</v>
      </c>
      <c r="E16" s="31" t="s">
        <v>21</v>
      </c>
      <c r="F16" s="216"/>
      <c r="G16" s="48" t="s">
        <v>69</v>
      </c>
      <c r="H16" s="48" t="s">
        <v>69</v>
      </c>
      <c r="I16" s="48" t="s">
        <v>69</v>
      </c>
      <c r="J16" s="218"/>
      <c r="K16" s="49" t="s">
        <v>56</v>
      </c>
      <c r="L16" s="49" t="s">
        <v>56</v>
      </c>
      <c r="M16" s="49" t="s">
        <v>56</v>
      </c>
      <c r="N16" s="226"/>
      <c r="O16" s="15"/>
      <c r="P16" s="31" t="s">
        <v>50</v>
      </c>
      <c r="Q16" s="31" t="s">
        <v>50</v>
      </c>
      <c r="R16" s="31" t="s">
        <v>50</v>
      </c>
      <c r="S16" s="218"/>
      <c r="T16" s="52" t="s">
        <v>97</v>
      </c>
      <c r="U16" s="52" t="s">
        <v>97</v>
      </c>
      <c r="V16" s="52" t="s">
        <v>97</v>
      </c>
      <c r="W16" s="216"/>
      <c r="X16" s="41" t="s">
        <v>16</v>
      </c>
      <c r="Y16" s="41" t="s">
        <v>16</v>
      </c>
      <c r="AA16" s="226"/>
      <c r="AB16" s="15"/>
      <c r="AC16" s="99" t="s">
        <v>70</v>
      </c>
      <c r="AD16" s="99" t="s">
        <v>70</v>
      </c>
      <c r="AE16" s="99" t="s">
        <v>70</v>
      </c>
      <c r="AF16" s="218"/>
      <c r="AG16" s="44" t="s">
        <v>16</v>
      </c>
      <c r="AH16" s="44" t="s">
        <v>16</v>
      </c>
      <c r="AI16" s="44" t="s">
        <v>16</v>
      </c>
      <c r="AJ16" s="216"/>
      <c r="AK16" s="51" t="s">
        <v>90</v>
      </c>
      <c r="AL16" s="51" t="s">
        <v>90</v>
      </c>
      <c r="AM16" s="237"/>
    </row>
    <row r="17" spans="2:39" x14ac:dyDescent="0.3">
      <c r="B17" s="15"/>
      <c r="C17" s="46" t="s">
        <v>22</v>
      </c>
      <c r="D17" s="46" t="s">
        <v>22</v>
      </c>
      <c r="E17" s="46" t="s">
        <v>22</v>
      </c>
      <c r="F17" s="216"/>
      <c r="G17" s="52" t="s">
        <v>56</v>
      </c>
      <c r="H17" s="52" t="s">
        <v>56</v>
      </c>
      <c r="I17" s="52" t="s">
        <v>56</v>
      </c>
      <c r="J17" s="218"/>
      <c r="K17" s="41" t="s">
        <v>15</v>
      </c>
      <c r="L17" s="41" t="s">
        <v>15</v>
      </c>
      <c r="M17" s="41" t="s">
        <v>15</v>
      </c>
      <c r="N17" s="226"/>
      <c r="O17" s="15"/>
      <c r="P17" s="262" t="s">
        <v>458</v>
      </c>
      <c r="Q17" s="262" t="s">
        <v>458</v>
      </c>
      <c r="R17" s="262" t="s">
        <v>458</v>
      </c>
      <c r="S17" s="218"/>
      <c r="T17" s="44" t="s">
        <v>16</v>
      </c>
      <c r="U17" s="44" t="s">
        <v>16</v>
      </c>
      <c r="V17" s="44" t="s">
        <v>16</v>
      </c>
      <c r="W17" s="216"/>
      <c r="X17" s="43" t="s">
        <v>98</v>
      </c>
      <c r="Y17" s="43" t="s">
        <v>98</v>
      </c>
      <c r="Z17" s="43"/>
      <c r="AA17" s="226"/>
      <c r="AB17" s="15"/>
      <c r="AC17" s="98" t="s">
        <v>50</v>
      </c>
      <c r="AD17" s="98" t="s">
        <v>50</v>
      </c>
      <c r="AE17" s="98" t="s">
        <v>50</v>
      </c>
      <c r="AF17" s="218"/>
      <c r="AG17" s="262" t="s">
        <v>458</v>
      </c>
      <c r="AH17" s="262" t="s">
        <v>458</v>
      </c>
      <c r="AJ17" s="216"/>
      <c r="AK17" s="41" t="s">
        <v>16</v>
      </c>
      <c r="AL17" s="41" t="s">
        <v>16</v>
      </c>
      <c r="AM17" s="237"/>
    </row>
    <row r="18" spans="2:39" x14ac:dyDescent="0.3">
      <c r="B18" s="15" t="s">
        <v>101</v>
      </c>
      <c r="C18" s="31" t="s">
        <v>50</v>
      </c>
      <c r="D18" s="31" t="s">
        <v>50</v>
      </c>
      <c r="E18" s="31" t="s">
        <v>50</v>
      </c>
      <c r="F18" s="216"/>
      <c r="G18" s="26" t="s">
        <v>461</v>
      </c>
      <c r="H18" s="26" t="s">
        <v>461</v>
      </c>
      <c r="I18" s="26" t="s">
        <v>461</v>
      </c>
      <c r="J18" s="218"/>
      <c r="K18" s="26" t="s">
        <v>23</v>
      </c>
      <c r="L18" s="26" t="s">
        <v>23</v>
      </c>
      <c r="M18" s="26" t="s">
        <v>23</v>
      </c>
      <c r="N18" s="226"/>
      <c r="O18" s="15" t="s">
        <v>102</v>
      </c>
      <c r="P18" s="46" t="s">
        <v>24</v>
      </c>
      <c r="Q18" s="46" t="s">
        <v>24</v>
      </c>
      <c r="R18" s="46" t="s">
        <v>24</v>
      </c>
      <c r="S18" s="218"/>
      <c r="T18" s="23" t="s">
        <v>99</v>
      </c>
      <c r="U18" s="23" t="s">
        <v>99</v>
      </c>
      <c r="W18" s="216"/>
      <c r="Z18" s="41" t="s">
        <v>238</v>
      </c>
      <c r="AA18" s="226"/>
      <c r="AB18" s="15" t="s">
        <v>103</v>
      </c>
      <c r="AC18" s="262" t="s">
        <v>458</v>
      </c>
      <c r="AD18" s="262" t="s">
        <v>458</v>
      </c>
      <c r="AE18" s="262" t="s">
        <v>458</v>
      </c>
      <c r="AF18" s="218"/>
      <c r="AG18" s="48" t="s">
        <v>77</v>
      </c>
      <c r="AH18" s="48" t="s">
        <v>77</v>
      </c>
      <c r="AI18" s="48" t="s">
        <v>77</v>
      </c>
      <c r="AJ18" s="216"/>
      <c r="AK18" s="43" t="s">
        <v>98</v>
      </c>
      <c r="AL18" s="43" t="s">
        <v>98</v>
      </c>
      <c r="AM18" s="237"/>
    </row>
    <row r="19" spans="2:39" x14ac:dyDescent="0.3">
      <c r="B19" s="15"/>
      <c r="C19" s="262" t="s">
        <v>458</v>
      </c>
      <c r="D19" s="262" t="s">
        <v>458</v>
      </c>
      <c r="E19" s="262" t="s">
        <v>460</v>
      </c>
      <c r="F19" s="216"/>
      <c r="G19" s="33" t="s">
        <v>50</v>
      </c>
      <c r="H19" s="33" t="s">
        <v>50</v>
      </c>
      <c r="I19" s="33" t="s">
        <v>50</v>
      </c>
      <c r="J19" s="218"/>
      <c r="K19" s="33" t="s">
        <v>50</v>
      </c>
      <c r="L19" s="33" t="s">
        <v>50</v>
      </c>
      <c r="M19" s="33" t="s">
        <v>50</v>
      </c>
      <c r="N19" s="226"/>
      <c r="O19" s="15"/>
      <c r="P19" s="46" t="s">
        <v>54</v>
      </c>
      <c r="Q19" s="46" t="s">
        <v>54</v>
      </c>
      <c r="R19" s="46" t="s">
        <v>54</v>
      </c>
      <c r="S19" s="218"/>
      <c r="T19" s="262" t="s">
        <v>458</v>
      </c>
      <c r="U19" s="262" t="s">
        <v>458</v>
      </c>
      <c r="V19" s="262" t="s">
        <v>458</v>
      </c>
      <c r="W19" s="216"/>
      <c r="X19" s="23" t="s">
        <v>99</v>
      </c>
      <c r="Y19" s="23" t="s">
        <v>99</v>
      </c>
      <c r="Z19" s="33"/>
      <c r="AA19" s="226"/>
      <c r="AB19" s="15"/>
      <c r="AC19" s="99" t="s">
        <v>24</v>
      </c>
      <c r="AD19" s="99" t="s">
        <v>24</v>
      </c>
      <c r="AE19" s="99" t="s">
        <v>24</v>
      </c>
      <c r="AG19" s="24" t="s">
        <v>55</v>
      </c>
      <c r="AH19" s="24" t="s">
        <v>55</v>
      </c>
      <c r="AI19" s="24" t="s">
        <v>55</v>
      </c>
      <c r="AJ19" s="216"/>
      <c r="AK19" s="262" t="s">
        <v>458</v>
      </c>
      <c r="AL19" s="237"/>
      <c r="AM19" s="237"/>
    </row>
    <row r="20" spans="2:39" x14ac:dyDescent="0.3">
      <c r="B20" s="15"/>
      <c r="C20" s="46" t="s">
        <v>24</v>
      </c>
      <c r="D20" s="46" t="s">
        <v>24</v>
      </c>
      <c r="E20" s="46" t="s">
        <v>24</v>
      </c>
      <c r="F20" s="216"/>
      <c r="G20" s="262" t="s">
        <v>458</v>
      </c>
      <c r="H20" s="262" t="s">
        <v>458</v>
      </c>
      <c r="I20" s="262" t="s">
        <v>458</v>
      </c>
      <c r="J20" s="218"/>
      <c r="K20" s="262" t="s">
        <v>458</v>
      </c>
      <c r="L20" s="262" t="s">
        <v>458</v>
      </c>
      <c r="M20" s="262" t="s">
        <v>458</v>
      </c>
      <c r="N20" s="226"/>
      <c r="O20" s="15"/>
      <c r="P20" s="38" t="s">
        <v>17</v>
      </c>
      <c r="Q20" s="38" t="s">
        <v>17</v>
      </c>
      <c r="R20" s="38" t="s">
        <v>17</v>
      </c>
      <c r="S20" s="218"/>
      <c r="T20" s="48" t="s">
        <v>54</v>
      </c>
      <c r="U20" s="48" t="s">
        <v>54</v>
      </c>
      <c r="V20" s="48" t="s">
        <v>54</v>
      </c>
      <c r="W20" s="216"/>
      <c r="X20" s="262" t="s">
        <v>458</v>
      </c>
      <c r="Y20" s="262" t="s">
        <v>458</v>
      </c>
      <c r="Z20" s="262" t="s">
        <v>458</v>
      </c>
      <c r="AB20" s="15"/>
      <c r="AC20" s="99" t="s">
        <v>77</v>
      </c>
      <c r="AD20" s="99" t="s">
        <v>77</v>
      </c>
      <c r="AE20" s="99" t="s">
        <v>77</v>
      </c>
      <c r="AF20" s="218"/>
      <c r="AG20" s="24" t="s">
        <v>121</v>
      </c>
      <c r="AH20" s="24" t="s">
        <v>121</v>
      </c>
      <c r="AI20" s="24" t="s">
        <v>121</v>
      </c>
      <c r="AJ20" s="216"/>
      <c r="AK20" s="48" t="s">
        <v>77</v>
      </c>
      <c r="AL20" s="48" t="s">
        <v>77</v>
      </c>
      <c r="AM20" s="48" t="s">
        <v>77</v>
      </c>
    </row>
    <row r="21" spans="2:39" x14ac:dyDescent="0.3">
      <c r="B21" s="15"/>
      <c r="C21" s="38" t="s">
        <v>17</v>
      </c>
      <c r="D21" s="38" t="s">
        <v>17</v>
      </c>
      <c r="E21" s="38" t="s">
        <v>17</v>
      </c>
      <c r="F21" s="216"/>
      <c r="G21" s="48" t="s">
        <v>24</v>
      </c>
      <c r="H21" s="48" t="s">
        <v>24</v>
      </c>
      <c r="I21" s="48" t="s">
        <v>24</v>
      </c>
      <c r="J21" s="218"/>
      <c r="K21" s="48" t="s">
        <v>24</v>
      </c>
      <c r="L21" s="48" t="s">
        <v>24</v>
      </c>
      <c r="M21" s="48" t="s">
        <v>24</v>
      </c>
      <c r="N21" s="226"/>
      <c r="O21" s="15"/>
      <c r="P21" s="46" t="s">
        <v>229</v>
      </c>
      <c r="Q21" s="46" t="s">
        <v>229</v>
      </c>
      <c r="R21" s="46" t="s">
        <v>229</v>
      </c>
      <c r="S21" s="218"/>
      <c r="T21" s="24" t="s">
        <v>55</v>
      </c>
      <c r="U21" s="24" t="s">
        <v>55</v>
      </c>
      <c r="V21" s="24" t="s">
        <v>55</v>
      </c>
      <c r="W21" s="216"/>
      <c r="X21" s="48" t="s">
        <v>54</v>
      </c>
      <c r="Y21" s="48" t="s">
        <v>54</v>
      </c>
      <c r="Z21" s="48" t="s">
        <v>54</v>
      </c>
      <c r="AA21" s="226"/>
      <c r="AB21" s="15"/>
      <c r="AC21" s="100" t="s">
        <v>17</v>
      </c>
      <c r="AD21" s="100" t="s">
        <v>17</v>
      </c>
      <c r="AE21" s="100" t="s">
        <v>17</v>
      </c>
      <c r="AF21" s="218"/>
      <c r="AG21" s="37" t="s">
        <v>71</v>
      </c>
      <c r="AH21" s="37" t="s">
        <v>71</v>
      </c>
      <c r="AI21" s="37"/>
      <c r="AJ21" s="216"/>
      <c r="AK21" s="24" t="s">
        <v>55</v>
      </c>
      <c r="AL21" s="24" t="s">
        <v>55</v>
      </c>
      <c r="AM21" s="24" t="s">
        <v>55</v>
      </c>
    </row>
    <row r="22" spans="2:39" x14ac:dyDescent="0.3">
      <c r="B22" s="15"/>
      <c r="D22" s="46" t="s">
        <v>229</v>
      </c>
      <c r="E22" s="46" t="s">
        <v>230</v>
      </c>
      <c r="F22" s="216"/>
      <c r="G22" s="40" t="s">
        <v>17</v>
      </c>
      <c r="H22" s="40" t="s">
        <v>17</v>
      </c>
      <c r="I22" s="40" t="s">
        <v>17</v>
      </c>
      <c r="J22" s="218"/>
      <c r="K22" s="40" t="s">
        <v>17</v>
      </c>
      <c r="L22" s="40" t="s">
        <v>17</v>
      </c>
      <c r="M22" s="40"/>
      <c r="N22" s="226"/>
      <c r="O22" s="15"/>
      <c r="P22" s="46" t="s">
        <v>231</v>
      </c>
      <c r="Q22" s="46" t="s">
        <v>231</v>
      </c>
      <c r="R22" s="46" t="s">
        <v>232</v>
      </c>
      <c r="S22" s="218"/>
      <c r="T22" s="24"/>
      <c r="U22" s="24" t="s">
        <v>121</v>
      </c>
      <c r="V22" s="24" t="s">
        <v>121</v>
      </c>
      <c r="W22" s="216"/>
      <c r="X22" s="24" t="s">
        <v>55</v>
      </c>
      <c r="Y22" s="24" t="s">
        <v>55</v>
      </c>
      <c r="Z22" s="24" t="s">
        <v>55</v>
      </c>
      <c r="AA22" s="226"/>
      <c r="AB22" s="15"/>
      <c r="AC22" s="99" t="s">
        <v>229</v>
      </c>
      <c r="AD22" s="99" t="s">
        <v>229</v>
      </c>
      <c r="AE22" s="99" t="s">
        <v>229</v>
      </c>
      <c r="AF22" s="218"/>
      <c r="AG22" s="37" t="s">
        <v>72</v>
      </c>
      <c r="AH22" s="37" t="s">
        <v>72</v>
      </c>
      <c r="AI22" s="37"/>
      <c r="AJ22" s="216"/>
      <c r="AK22" s="24" t="s">
        <v>121</v>
      </c>
      <c r="AL22" s="24" t="s">
        <v>121</v>
      </c>
      <c r="AM22" s="24" t="s">
        <v>121</v>
      </c>
    </row>
    <row r="23" spans="2:39" x14ac:dyDescent="0.3">
      <c r="B23" s="15"/>
      <c r="F23" s="216"/>
      <c r="G23" s="24"/>
      <c r="H23" s="24" t="s">
        <v>55</v>
      </c>
      <c r="I23" s="24" t="s">
        <v>55</v>
      </c>
      <c r="J23" s="218"/>
      <c r="K23" s="24"/>
      <c r="L23" s="24" t="s">
        <v>55</v>
      </c>
      <c r="M23" s="24" t="s">
        <v>55</v>
      </c>
      <c r="N23" s="226"/>
      <c r="O23" s="15"/>
      <c r="P23" s="31"/>
      <c r="S23" s="218"/>
      <c r="T23" s="37" t="s">
        <v>91</v>
      </c>
      <c r="U23" s="37" t="s">
        <v>91</v>
      </c>
      <c r="V23" s="37" t="s">
        <v>91</v>
      </c>
      <c r="W23" s="216"/>
      <c r="X23" s="24" t="s">
        <v>121</v>
      </c>
      <c r="Y23" s="24" t="s">
        <v>121</v>
      </c>
      <c r="Z23" s="24" t="s">
        <v>121</v>
      </c>
      <c r="AA23" s="226"/>
      <c r="AB23" s="15"/>
      <c r="AC23" s="99" t="s">
        <v>231</v>
      </c>
      <c r="AD23" s="99" t="s">
        <v>231</v>
      </c>
      <c r="AE23" s="99" t="s">
        <v>231</v>
      </c>
      <c r="AF23" s="218"/>
      <c r="AG23" s="48" t="s">
        <v>229</v>
      </c>
      <c r="AH23" s="48" t="s">
        <v>229</v>
      </c>
      <c r="AI23" s="48" t="s">
        <v>229</v>
      </c>
      <c r="AJ23" s="216"/>
      <c r="AK23" s="34" t="s">
        <v>91</v>
      </c>
      <c r="AL23" s="34" t="s">
        <v>91</v>
      </c>
      <c r="AM23" s="34"/>
    </row>
    <row r="24" spans="2:39" x14ac:dyDescent="0.3">
      <c r="B24" s="15"/>
      <c r="F24" s="216"/>
      <c r="G24" s="24"/>
      <c r="H24" s="24" t="s">
        <v>121</v>
      </c>
      <c r="I24" s="24" t="s">
        <v>121</v>
      </c>
      <c r="J24" s="218"/>
      <c r="K24" s="24"/>
      <c r="L24" s="24" t="s">
        <v>121</v>
      </c>
      <c r="M24" s="24" t="s">
        <v>121</v>
      </c>
      <c r="N24" s="226"/>
      <c r="O24" s="15"/>
      <c r="P24" s="31"/>
      <c r="S24" s="218"/>
      <c r="T24" s="48" t="s">
        <v>229</v>
      </c>
      <c r="U24" s="48" t="s">
        <v>229</v>
      </c>
      <c r="V24" s="48" t="s">
        <v>230</v>
      </c>
      <c r="W24" s="216"/>
      <c r="X24" s="34" t="s">
        <v>91</v>
      </c>
      <c r="Y24" s="34" t="s">
        <v>91</v>
      </c>
      <c r="Z24" s="34"/>
      <c r="AB24" s="15"/>
      <c r="AC24" s="99" t="s">
        <v>236</v>
      </c>
      <c r="AD24" s="99" t="s">
        <v>236</v>
      </c>
      <c r="AE24" s="99" t="s">
        <v>236</v>
      </c>
      <c r="AG24" s="48" t="s">
        <v>231</v>
      </c>
      <c r="AH24" s="48" t="s">
        <v>231</v>
      </c>
      <c r="AI24" s="48" t="s">
        <v>231</v>
      </c>
      <c r="AJ24" s="216"/>
      <c r="AK24" s="34" t="s">
        <v>72</v>
      </c>
      <c r="AL24" s="40"/>
      <c r="AM24" s="40"/>
    </row>
    <row r="25" spans="2:39" x14ac:dyDescent="0.3">
      <c r="B25" s="15"/>
      <c r="F25" s="216"/>
      <c r="G25" s="44"/>
      <c r="H25" s="48" t="s">
        <v>229</v>
      </c>
      <c r="I25" s="48" t="s">
        <v>229</v>
      </c>
      <c r="J25" s="218"/>
      <c r="K25" s="33"/>
      <c r="L25" s="48" t="s">
        <v>229</v>
      </c>
      <c r="M25" s="48" t="s">
        <v>229</v>
      </c>
      <c r="N25" s="226"/>
      <c r="O25" s="15"/>
      <c r="P25" s="31"/>
      <c r="Q25" s="21"/>
      <c r="R25" s="21"/>
      <c r="S25" s="218"/>
      <c r="T25" s="48" t="s">
        <v>231</v>
      </c>
      <c r="U25" s="48" t="s">
        <v>231</v>
      </c>
      <c r="V25" s="48" t="s">
        <v>232</v>
      </c>
      <c r="W25" s="216"/>
      <c r="X25" s="36" t="s">
        <v>100</v>
      </c>
      <c r="Y25" s="36" t="s">
        <v>100</v>
      </c>
      <c r="Z25" s="36"/>
      <c r="AB25" s="15"/>
      <c r="AC25" s="99" t="s">
        <v>237</v>
      </c>
      <c r="AD25" s="99" t="s">
        <v>237</v>
      </c>
      <c r="AE25" s="99" t="s">
        <v>237</v>
      </c>
      <c r="AG25" s="48" t="s">
        <v>236</v>
      </c>
      <c r="AH25" s="48" t="s">
        <v>236</v>
      </c>
      <c r="AI25" s="48" t="s">
        <v>236</v>
      </c>
      <c r="AJ25" s="216"/>
      <c r="AK25" s="48" t="s">
        <v>229</v>
      </c>
      <c r="AL25" s="48" t="s">
        <v>229</v>
      </c>
      <c r="AM25" s="48" t="s">
        <v>229</v>
      </c>
    </row>
    <row r="26" spans="2:39" x14ac:dyDescent="0.3">
      <c r="B26" s="15"/>
      <c r="F26" s="216"/>
      <c r="G26" s="40"/>
      <c r="H26" s="62" t="s">
        <v>125</v>
      </c>
      <c r="I26" s="62"/>
      <c r="J26" s="218"/>
      <c r="K26" s="33"/>
      <c r="L26" s="237" t="s">
        <v>126</v>
      </c>
      <c r="M26" s="237"/>
      <c r="N26" s="226"/>
      <c r="O26" s="15"/>
      <c r="S26" s="218"/>
      <c r="T26" s="62" t="s">
        <v>118</v>
      </c>
      <c r="U26" s="62" t="s">
        <v>127</v>
      </c>
      <c r="W26" s="216"/>
      <c r="X26" s="48" t="s">
        <v>229</v>
      </c>
      <c r="Y26" s="48" t="s">
        <v>229</v>
      </c>
      <c r="Z26" s="48" t="s">
        <v>230</v>
      </c>
      <c r="AB26" s="15"/>
      <c r="AC26" s="100"/>
      <c r="AG26" s="48" t="s">
        <v>237</v>
      </c>
      <c r="AH26" s="48" t="s">
        <v>237</v>
      </c>
      <c r="AI26" s="48" t="s">
        <v>237</v>
      </c>
      <c r="AJ26" s="216"/>
      <c r="AK26" s="48" t="s">
        <v>231</v>
      </c>
      <c r="AL26" s="48" t="s">
        <v>231</v>
      </c>
      <c r="AM26" s="48" t="s">
        <v>231</v>
      </c>
    </row>
    <row r="27" spans="2:39" x14ac:dyDescent="0.3">
      <c r="B27" s="15"/>
      <c r="F27" s="216"/>
      <c r="H27" s="62" t="s">
        <v>462</v>
      </c>
      <c r="I27" s="62"/>
      <c r="J27" s="218"/>
      <c r="K27" s="33"/>
      <c r="L27" s="237" t="s">
        <v>228</v>
      </c>
      <c r="M27" s="237"/>
      <c r="N27" s="226"/>
      <c r="O27" s="15"/>
      <c r="S27" s="218"/>
      <c r="T27" s="62" t="s">
        <v>122</v>
      </c>
      <c r="U27" s="62" t="s">
        <v>122</v>
      </c>
      <c r="V27" s="62" t="s">
        <v>122</v>
      </c>
      <c r="W27" s="216"/>
      <c r="X27" s="48" t="s">
        <v>231</v>
      </c>
      <c r="Y27" s="48" t="s">
        <v>231</v>
      </c>
      <c r="Z27" s="48" t="s">
        <v>232</v>
      </c>
      <c r="AA27" s="226"/>
      <c r="AB27" s="15"/>
      <c r="AC27" s="100"/>
      <c r="AD27" s="99"/>
      <c r="AE27" s="99"/>
      <c r="AF27" s="218"/>
      <c r="AG27" s="40"/>
      <c r="AH27" s="62" t="s">
        <v>122</v>
      </c>
      <c r="AJ27" s="216"/>
      <c r="AK27" s="48" t="s">
        <v>236</v>
      </c>
      <c r="AL27" s="48" t="s">
        <v>236</v>
      </c>
      <c r="AM27" s="48" t="s">
        <v>236</v>
      </c>
    </row>
    <row r="28" spans="2:39" x14ac:dyDescent="0.3">
      <c r="B28" s="15"/>
      <c r="C28" s="46"/>
      <c r="E28" s="21"/>
      <c r="F28" s="216"/>
      <c r="H28" s="62" t="s">
        <v>122</v>
      </c>
      <c r="I28" s="62" t="s">
        <v>122</v>
      </c>
      <c r="J28" s="218"/>
      <c r="K28" s="48"/>
      <c r="L28" s="237" t="s">
        <v>122</v>
      </c>
      <c r="M28" s="237" t="s">
        <v>122</v>
      </c>
      <c r="N28" s="226"/>
      <c r="O28" s="15"/>
      <c r="S28" s="218"/>
      <c r="U28" s="62"/>
      <c r="V28" s="62" t="s">
        <v>140</v>
      </c>
      <c r="W28" s="216"/>
      <c r="X28" s="62" t="s">
        <v>127</v>
      </c>
      <c r="Y28" s="62" t="s">
        <v>118</v>
      </c>
      <c r="AA28" s="226"/>
      <c r="AB28" s="15"/>
      <c r="AC28" s="97"/>
      <c r="AD28" s="99"/>
      <c r="AE28" s="99"/>
      <c r="AF28" s="218"/>
      <c r="AG28" s="62" t="s">
        <v>116</v>
      </c>
      <c r="AH28" s="62" t="s">
        <v>116</v>
      </c>
      <c r="AJ28" s="216"/>
      <c r="AK28" s="48" t="s">
        <v>237</v>
      </c>
      <c r="AL28" s="48" t="s">
        <v>237</v>
      </c>
      <c r="AM28" s="48" t="s">
        <v>237</v>
      </c>
    </row>
    <row r="29" spans="2:39" x14ac:dyDescent="0.3">
      <c r="B29" s="15"/>
      <c r="F29" s="216"/>
      <c r="H29" s="62" t="s">
        <v>116</v>
      </c>
      <c r="I29" s="62" t="s">
        <v>116</v>
      </c>
      <c r="J29" s="218"/>
      <c r="K29" s="48"/>
      <c r="L29" s="92"/>
      <c r="M29" s="237" t="s">
        <v>140</v>
      </c>
      <c r="N29" s="226"/>
      <c r="O29" s="15"/>
      <c r="S29" s="218"/>
      <c r="T29" s="33"/>
      <c r="V29" s="62" t="s">
        <v>141</v>
      </c>
      <c r="W29" s="216"/>
      <c r="X29" s="62" t="s">
        <v>122</v>
      </c>
      <c r="Y29" s="62" t="s">
        <v>122</v>
      </c>
      <c r="Z29" s="62" t="s">
        <v>122</v>
      </c>
      <c r="AA29" s="226"/>
      <c r="AB29" s="15"/>
      <c r="AF29" s="218"/>
      <c r="AG29" s="33"/>
      <c r="AI29" s="62" t="s">
        <v>214</v>
      </c>
      <c r="AJ29" s="216"/>
      <c r="AK29" s="237"/>
      <c r="AL29" s="237" t="s">
        <v>122</v>
      </c>
      <c r="AM29" s="237"/>
    </row>
    <row r="30" spans="2:39" x14ac:dyDescent="0.3">
      <c r="B30" s="15"/>
      <c r="F30" s="216"/>
      <c r="H30" s="62" t="s">
        <v>224</v>
      </c>
      <c r="I30" s="62" t="s">
        <v>224</v>
      </c>
      <c r="J30" s="218"/>
      <c r="K30" s="48"/>
      <c r="L30" s="237" t="s">
        <v>116</v>
      </c>
      <c r="M30" s="237" t="s">
        <v>116</v>
      </c>
      <c r="N30" s="226"/>
      <c r="O30" s="15"/>
      <c r="S30" s="218"/>
      <c r="U30" s="62" t="s">
        <v>224</v>
      </c>
      <c r="V30" s="62" t="s">
        <v>348</v>
      </c>
      <c r="W30" s="216"/>
      <c r="X30" s="40"/>
      <c r="Y30" s="62"/>
      <c r="Z30" s="62" t="s">
        <v>140</v>
      </c>
      <c r="AB30" s="15"/>
      <c r="AF30" s="218"/>
      <c r="AH30" s="48"/>
      <c r="AI30" s="62" t="s">
        <v>218</v>
      </c>
      <c r="AJ30" s="216"/>
      <c r="AK30" s="237" t="s">
        <v>116</v>
      </c>
      <c r="AL30" s="237" t="s">
        <v>116</v>
      </c>
      <c r="AM30" s="41"/>
    </row>
    <row r="31" spans="2:39" x14ac:dyDescent="0.3">
      <c r="B31" s="15"/>
      <c r="F31" s="216"/>
      <c r="G31" s="48"/>
      <c r="H31" s="62" t="s">
        <v>123</v>
      </c>
      <c r="I31" s="62" t="s">
        <v>123</v>
      </c>
      <c r="J31" s="218"/>
      <c r="K31" s="48"/>
      <c r="L31" s="237"/>
      <c r="M31" s="237" t="s">
        <v>212</v>
      </c>
      <c r="N31" s="226"/>
      <c r="O31" s="15"/>
      <c r="S31" s="218"/>
      <c r="T31" s="48"/>
      <c r="U31" s="62" t="s">
        <v>116</v>
      </c>
      <c r="V31" s="62" t="s">
        <v>116</v>
      </c>
      <c r="W31" s="216"/>
      <c r="Z31" s="62" t="s">
        <v>141</v>
      </c>
      <c r="AA31" s="226"/>
      <c r="AB31" s="15"/>
      <c r="AF31" s="218"/>
      <c r="AG31" s="48"/>
      <c r="AH31" s="62"/>
      <c r="AI31" s="62" t="s">
        <v>216</v>
      </c>
      <c r="AJ31" s="216"/>
      <c r="AK31" s="48"/>
      <c r="AL31" s="237"/>
      <c r="AM31" s="237" t="s">
        <v>214</v>
      </c>
    </row>
    <row r="32" spans="2:39" x14ac:dyDescent="0.3">
      <c r="B32" s="15"/>
      <c r="F32" s="216"/>
      <c r="J32" s="218"/>
      <c r="K32" s="237"/>
      <c r="L32" s="92"/>
      <c r="M32" s="237" t="s">
        <v>214</v>
      </c>
      <c r="N32" s="226"/>
      <c r="O32" s="15"/>
      <c r="S32" s="218"/>
      <c r="U32" s="62"/>
      <c r="V32" s="62" t="s">
        <v>212</v>
      </c>
      <c r="W32" s="216"/>
      <c r="Z32" s="62" t="s">
        <v>142</v>
      </c>
      <c r="AA32" s="226"/>
      <c r="AB32" s="15"/>
      <c r="AF32" s="218"/>
      <c r="AH32" s="62"/>
      <c r="AI32" s="62" t="s">
        <v>221</v>
      </c>
      <c r="AJ32" s="216"/>
      <c r="AK32" s="237"/>
      <c r="AL32" s="48"/>
      <c r="AM32" s="237" t="s">
        <v>218</v>
      </c>
    </row>
    <row r="33" spans="2:39" x14ac:dyDescent="0.3">
      <c r="B33" s="15"/>
      <c r="E33" s="31"/>
      <c r="F33" s="216"/>
      <c r="J33" s="218"/>
      <c r="K33" s="237"/>
      <c r="L33" s="237" t="s">
        <v>224</v>
      </c>
      <c r="M33" s="237" t="s">
        <v>224</v>
      </c>
      <c r="N33" s="226"/>
      <c r="O33" s="15"/>
      <c r="S33" s="218"/>
      <c r="T33" s="40"/>
      <c r="V33" s="62" t="s">
        <v>214</v>
      </c>
      <c r="W33" s="216"/>
      <c r="X33" s="33"/>
      <c r="Y33" s="62" t="s">
        <v>116</v>
      </c>
      <c r="Z33" s="62" t="s">
        <v>116</v>
      </c>
      <c r="AA33" s="226"/>
      <c r="AB33" s="15"/>
      <c r="AF33" s="218"/>
      <c r="AG33" s="40"/>
      <c r="AH33" s="62"/>
      <c r="AJ33" s="216"/>
      <c r="AK33" s="40"/>
      <c r="AL33" s="237"/>
      <c r="AM33" s="237" t="s">
        <v>216</v>
      </c>
    </row>
    <row r="34" spans="2:39" x14ac:dyDescent="0.3">
      <c r="B34" s="15"/>
      <c r="C34" s="21"/>
      <c r="E34" s="31"/>
      <c r="F34" s="216"/>
      <c r="J34" s="218"/>
      <c r="K34" s="237"/>
      <c r="L34" s="237"/>
      <c r="M34" s="237" t="s">
        <v>225</v>
      </c>
      <c r="N34" s="226"/>
      <c r="O34" s="15"/>
      <c r="S34" s="218"/>
      <c r="U34" s="62"/>
      <c r="V34" s="62" t="s">
        <v>218</v>
      </c>
      <c r="W34" s="216"/>
      <c r="Y34" s="62"/>
      <c r="Z34" s="62" t="s">
        <v>212</v>
      </c>
      <c r="AB34" s="15"/>
      <c r="AC34" s="97"/>
      <c r="AH34" s="62"/>
      <c r="AJ34" s="216"/>
      <c r="AK34" s="237"/>
      <c r="AL34" s="237"/>
      <c r="AM34" s="237" t="s">
        <v>221</v>
      </c>
    </row>
    <row r="35" spans="2:39" x14ac:dyDescent="0.3">
      <c r="B35" s="15"/>
      <c r="C35" s="21"/>
      <c r="D35" s="1"/>
      <c r="E35" s="31"/>
      <c r="F35" s="216"/>
      <c r="G35" s="33"/>
      <c r="H35" s="33"/>
      <c r="I35" s="33"/>
      <c r="J35" s="218"/>
      <c r="K35" s="237"/>
      <c r="L35" s="237"/>
      <c r="M35" s="237" t="s">
        <v>226</v>
      </c>
      <c r="N35" s="226"/>
      <c r="O35" s="15"/>
      <c r="S35" s="218"/>
      <c r="U35" s="62"/>
      <c r="V35" s="62" t="s">
        <v>225</v>
      </c>
      <c r="W35" s="216"/>
      <c r="Z35" s="62" t="s">
        <v>214</v>
      </c>
      <c r="AA35" s="226"/>
      <c r="AB35" s="15"/>
      <c r="AC35" s="97"/>
      <c r="AH35" s="62"/>
      <c r="AJ35" s="216"/>
      <c r="AK35" s="237"/>
      <c r="AL35" s="237"/>
      <c r="AM35" s="237" t="s">
        <v>223</v>
      </c>
    </row>
    <row r="36" spans="2:39" x14ac:dyDescent="0.3">
      <c r="B36" s="15"/>
      <c r="C36" s="31"/>
      <c r="D36" s="1"/>
      <c r="F36" s="216"/>
      <c r="G36" s="33"/>
      <c r="H36" s="33"/>
      <c r="I36" s="33"/>
      <c r="J36" s="218"/>
      <c r="K36" s="237"/>
      <c r="L36" s="92"/>
      <c r="M36" s="237" t="s">
        <v>123</v>
      </c>
      <c r="N36" s="226"/>
      <c r="O36" s="15"/>
      <c r="S36" s="218"/>
      <c r="T36" s="33"/>
      <c r="U36" s="62"/>
      <c r="V36" s="62" t="s">
        <v>226</v>
      </c>
      <c r="W36" s="216"/>
      <c r="Z36" s="62" t="s">
        <v>218</v>
      </c>
      <c r="AA36" s="226"/>
      <c r="AB36" s="15"/>
      <c r="AC36" s="98"/>
      <c r="AH36" s="62"/>
      <c r="AJ36" s="216"/>
      <c r="AK36" s="237"/>
      <c r="AL36" s="237" t="s">
        <v>335</v>
      </c>
      <c r="AM36" s="237" t="s">
        <v>335</v>
      </c>
    </row>
    <row r="37" spans="2:39" x14ac:dyDescent="0.3">
      <c r="B37" s="15"/>
      <c r="C37" s="31"/>
      <c r="D37" s="1"/>
      <c r="F37" s="216"/>
      <c r="G37" s="33"/>
      <c r="H37" s="33"/>
      <c r="I37" s="33"/>
      <c r="J37" s="218"/>
      <c r="K37" s="237"/>
      <c r="L37" s="237" t="s">
        <v>124</v>
      </c>
      <c r="M37" s="237" t="s">
        <v>124</v>
      </c>
      <c r="N37" s="226"/>
      <c r="O37" s="15"/>
      <c r="S37" s="218"/>
      <c r="U37" s="62" t="s">
        <v>124</v>
      </c>
      <c r="V37" s="62" t="s">
        <v>124</v>
      </c>
      <c r="W37" s="216"/>
      <c r="Z37" s="62" t="s">
        <v>216</v>
      </c>
      <c r="AA37" s="226"/>
      <c r="AB37" s="15"/>
      <c r="AC37" s="98"/>
      <c r="AH37" s="62"/>
      <c r="AJ37" s="216"/>
      <c r="AK37" s="237"/>
      <c r="AL37" s="237" t="s">
        <v>329</v>
      </c>
      <c r="AM37" s="237" t="s">
        <v>329</v>
      </c>
    </row>
    <row r="38" spans="2:39" x14ac:dyDescent="0.3">
      <c r="B38" s="15"/>
      <c r="C38" s="31"/>
      <c r="D38" s="21"/>
      <c r="F38" s="216"/>
      <c r="G38" s="48"/>
      <c r="J38" s="218"/>
      <c r="M38" s="20"/>
      <c r="N38" s="226"/>
      <c r="O38" s="15"/>
      <c r="S38" s="218"/>
      <c r="T38" s="33"/>
      <c r="U38" s="62"/>
      <c r="V38" s="62" t="s">
        <v>115</v>
      </c>
      <c r="W38" s="216"/>
      <c r="X38" s="48"/>
      <c r="Y38" s="62" t="s">
        <v>224</v>
      </c>
      <c r="Z38" s="62" t="s">
        <v>224</v>
      </c>
      <c r="AA38" s="226"/>
      <c r="AB38" s="15"/>
      <c r="AC38" s="98"/>
      <c r="AD38" s="97"/>
      <c r="AE38" s="97"/>
      <c r="AF38" s="218"/>
      <c r="AG38" s="33"/>
      <c r="AH38" s="62"/>
      <c r="AJ38" s="216"/>
      <c r="AK38" s="33"/>
      <c r="AL38" s="237" t="s">
        <v>332</v>
      </c>
      <c r="AM38" s="237" t="s">
        <v>332</v>
      </c>
    </row>
    <row r="39" spans="2:39" x14ac:dyDescent="0.3">
      <c r="B39" s="15"/>
      <c r="C39" s="46"/>
      <c r="D39" s="21"/>
      <c r="F39" s="216"/>
      <c r="G39" s="48"/>
      <c r="H39" s="48"/>
      <c r="I39" s="48"/>
      <c r="J39" s="218"/>
      <c r="M39" s="23"/>
      <c r="N39" s="226"/>
      <c r="O39" s="15"/>
      <c r="S39" s="218"/>
      <c r="W39" s="216"/>
      <c r="X39" s="48"/>
      <c r="Z39" s="62" t="s">
        <v>225</v>
      </c>
      <c r="AA39" s="226"/>
      <c r="AB39" s="15"/>
      <c r="AF39" s="218"/>
      <c r="AI39" s="62" t="s">
        <v>242</v>
      </c>
      <c r="AJ39" s="216"/>
      <c r="AK39" s="237"/>
      <c r="AL39" s="237" t="s">
        <v>336</v>
      </c>
      <c r="AM39" s="237" t="s">
        <v>336</v>
      </c>
    </row>
    <row r="40" spans="2:39" x14ac:dyDescent="0.3">
      <c r="B40" s="15"/>
      <c r="C40" s="46"/>
      <c r="D40" s="31"/>
      <c r="F40" s="216"/>
      <c r="G40" s="48"/>
      <c r="H40" s="48"/>
      <c r="I40" s="48"/>
      <c r="J40" s="218"/>
      <c r="M40" s="33"/>
      <c r="N40" s="226"/>
      <c r="O40" s="15"/>
      <c r="S40" s="218"/>
      <c r="W40" s="216"/>
      <c r="Z40" s="62" t="s">
        <v>226</v>
      </c>
      <c r="AA40" s="226"/>
      <c r="AB40" s="15"/>
      <c r="AF40" s="218"/>
      <c r="AI40" s="62" t="s">
        <v>243</v>
      </c>
      <c r="AJ40" s="216"/>
      <c r="AK40" s="237"/>
      <c r="AL40" s="237" t="s">
        <v>330</v>
      </c>
      <c r="AM40" s="237" t="s">
        <v>330</v>
      </c>
    </row>
    <row r="41" spans="2:39" x14ac:dyDescent="0.3">
      <c r="B41" s="15"/>
      <c r="C41" s="46"/>
      <c r="D41" s="31"/>
      <c r="F41" s="216"/>
      <c r="G41" s="48"/>
      <c r="H41" s="48"/>
      <c r="I41" s="48"/>
      <c r="J41" s="218"/>
      <c r="M41" s="33"/>
      <c r="N41" s="226"/>
      <c r="O41" s="15"/>
      <c r="P41" s="46"/>
      <c r="Q41" s="31"/>
      <c r="R41" s="31"/>
      <c r="S41" s="218"/>
      <c r="T41" s="20"/>
      <c r="U41" s="20"/>
      <c r="W41" s="216"/>
      <c r="Z41" s="62" t="s">
        <v>143</v>
      </c>
      <c r="AA41" s="226"/>
      <c r="AB41" s="15"/>
      <c r="AF41" s="218"/>
      <c r="AH41" s="62"/>
      <c r="AI41" s="62" t="s">
        <v>244</v>
      </c>
      <c r="AJ41" s="216"/>
      <c r="AK41" s="237"/>
      <c r="AL41" s="237" t="s">
        <v>333</v>
      </c>
      <c r="AM41" s="237" t="s">
        <v>333</v>
      </c>
    </row>
    <row r="42" spans="2:39" x14ac:dyDescent="0.3">
      <c r="B42" s="15"/>
      <c r="C42" s="46"/>
      <c r="D42" s="31"/>
      <c r="F42" s="216"/>
      <c r="G42" s="62"/>
      <c r="H42" s="48"/>
      <c r="I42" s="48"/>
      <c r="J42" s="218"/>
      <c r="M42" s="49"/>
      <c r="N42" s="226"/>
      <c r="O42" s="15"/>
      <c r="P42" s="46"/>
      <c r="Q42" s="31"/>
      <c r="R42" s="31"/>
      <c r="S42" s="218"/>
      <c r="T42" s="23"/>
      <c r="U42" s="23"/>
      <c r="W42" s="216"/>
      <c r="X42" s="62"/>
      <c r="Z42" s="62" t="s">
        <v>123</v>
      </c>
      <c r="AB42" s="15"/>
      <c r="AF42" s="218"/>
      <c r="AI42" s="62" t="s">
        <v>245</v>
      </c>
      <c r="AJ42" s="216"/>
      <c r="AK42" s="237"/>
      <c r="AL42" s="237"/>
      <c r="AM42" s="237" t="s">
        <v>144</v>
      </c>
    </row>
    <row r="43" spans="2:39" x14ac:dyDescent="0.3">
      <c r="B43" s="15"/>
      <c r="C43" s="60"/>
      <c r="D43" s="1"/>
      <c r="F43" s="217"/>
      <c r="G43" s="62"/>
      <c r="J43" s="219"/>
      <c r="M43" s="53"/>
      <c r="N43" s="226"/>
      <c r="O43" s="15"/>
      <c r="P43" s="60"/>
      <c r="S43" s="219"/>
      <c r="T43" s="33"/>
      <c r="U43" s="33"/>
      <c r="V43" s="62"/>
      <c r="W43" s="217"/>
      <c r="Y43" s="62" t="s">
        <v>124</v>
      </c>
      <c r="Z43" s="62" t="s">
        <v>124</v>
      </c>
      <c r="AB43" s="15"/>
      <c r="AC43" s="101"/>
      <c r="AG43" s="62"/>
      <c r="AI43" s="62" t="s">
        <v>246</v>
      </c>
      <c r="AJ43" s="217"/>
      <c r="AK43" s="237"/>
      <c r="AL43" s="237"/>
      <c r="AM43" s="237" t="s">
        <v>145</v>
      </c>
    </row>
    <row r="44" spans="2:39" x14ac:dyDescent="0.3">
      <c r="B44" s="15"/>
      <c r="C44" s="60"/>
      <c r="D44" s="46"/>
      <c r="E44" s="46"/>
      <c r="F44" s="217"/>
      <c r="G44" s="62"/>
      <c r="J44" s="219"/>
      <c r="M44" s="40"/>
      <c r="N44" s="226"/>
      <c r="O44" s="15"/>
      <c r="P44" s="60"/>
      <c r="S44" s="219"/>
      <c r="T44" s="33"/>
      <c r="U44" s="33"/>
      <c r="V44" s="62"/>
      <c r="W44" s="217"/>
      <c r="Y44" s="62"/>
      <c r="Z44" s="62" t="s">
        <v>135</v>
      </c>
      <c r="AB44" s="15"/>
      <c r="AC44" s="101"/>
      <c r="AG44" s="62"/>
      <c r="AI44" s="62" t="s">
        <v>247</v>
      </c>
      <c r="AJ44" s="217"/>
      <c r="AK44" s="237"/>
      <c r="AL44" s="237" t="s">
        <v>124</v>
      </c>
      <c r="AM44" s="237" t="s">
        <v>124</v>
      </c>
    </row>
    <row r="45" spans="2:39" ht="12.75" thickBot="1" x14ac:dyDescent="0.35">
      <c r="B45" s="15"/>
      <c r="C45" s="60"/>
      <c r="D45" s="46"/>
      <c r="E45" s="46"/>
      <c r="F45" s="217"/>
      <c r="J45" s="219"/>
      <c r="M45" s="45"/>
      <c r="N45" s="226"/>
      <c r="O45" s="15"/>
      <c r="P45" s="60"/>
      <c r="Q45" s="46"/>
      <c r="R45" s="46"/>
      <c r="S45" s="219"/>
      <c r="T45" s="33"/>
      <c r="U45" s="33"/>
      <c r="W45" s="217"/>
      <c r="AA45" s="226"/>
      <c r="AB45" s="15"/>
      <c r="AC45" s="101"/>
      <c r="AH45" s="62" t="s">
        <v>124</v>
      </c>
      <c r="AI45" s="62" t="s">
        <v>124</v>
      </c>
      <c r="AJ45" s="217"/>
      <c r="AK45" s="237"/>
      <c r="AL45" s="237" t="s">
        <v>115</v>
      </c>
      <c r="AM45" s="237" t="s">
        <v>115</v>
      </c>
    </row>
    <row r="46" spans="2:39" ht="12.75" thickBot="1" x14ac:dyDescent="0.35">
      <c r="D46" s="46"/>
      <c r="E46" s="46"/>
      <c r="F46" s="215"/>
      <c r="J46" s="219"/>
      <c r="M46" s="26"/>
      <c r="N46" s="228"/>
      <c r="Q46" s="46"/>
      <c r="R46" s="46"/>
      <c r="S46" s="226"/>
      <c r="T46" s="33"/>
      <c r="U46" s="33"/>
      <c r="W46" s="215"/>
      <c r="AA46" s="226"/>
      <c r="AI46" s="62" t="s">
        <v>115</v>
      </c>
      <c r="AJ46" s="215"/>
      <c r="AK46" s="237"/>
      <c r="AL46" s="237"/>
      <c r="AM46" s="237" t="s">
        <v>135</v>
      </c>
    </row>
    <row r="47" spans="2:39" x14ac:dyDescent="0.3">
      <c r="D47" s="60"/>
      <c r="E47" s="60"/>
      <c r="F47" s="218"/>
      <c r="J47" s="218"/>
      <c r="M47" s="37"/>
      <c r="N47" s="226"/>
      <c r="Q47" s="46"/>
      <c r="R47" s="46"/>
      <c r="S47" s="226"/>
      <c r="T47" s="33"/>
      <c r="U47" s="33"/>
      <c r="W47" s="218"/>
      <c r="AA47" s="226"/>
      <c r="AD47" s="99"/>
      <c r="AE47" s="99"/>
      <c r="AF47" s="218"/>
      <c r="AI47" s="62" t="s">
        <v>135</v>
      </c>
      <c r="AJ47" s="218"/>
      <c r="AK47" s="237"/>
      <c r="AL47" s="237"/>
      <c r="AM47" s="263" t="s">
        <v>469</v>
      </c>
    </row>
    <row r="48" spans="2:39" x14ac:dyDescent="0.3">
      <c r="D48" s="60"/>
      <c r="E48" s="60"/>
      <c r="F48" s="218"/>
      <c r="J48" s="218"/>
      <c r="M48" s="36"/>
      <c r="N48" s="226"/>
      <c r="Q48" s="60"/>
      <c r="R48" s="60"/>
      <c r="S48" s="226"/>
      <c r="T48" s="33"/>
      <c r="U48" s="33"/>
      <c r="V48" s="62"/>
      <c r="W48" s="218"/>
      <c r="AA48" s="226"/>
      <c r="AD48" s="101"/>
      <c r="AE48" s="101"/>
      <c r="AF48" s="218"/>
      <c r="AJ48" s="218"/>
      <c r="AK48" s="237"/>
      <c r="AL48" s="43" t="s">
        <v>138</v>
      </c>
      <c r="AM48" s="237"/>
    </row>
    <row r="49" spans="1:39" x14ac:dyDescent="0.3">
      <c r="D49" s="60"/>
      <c r="E49" s="60"/>
      <c r="F49" s="218"/>
      <c r="J49" s="218"/>
      <c r="M49" s="49"/>
      <c r="N49" s="226"/>
      <c r="Q49" s="60"/>
      <c r="R49" s="60"/>
      <c r="S49" s="226"/>
      <c r="T49" s="49"/>
      <c r="U49" s="49"/>
      <c r="V49" s="62"/>
      <c r="W49" s="218"/>
      <c r="AA49" s="226"/>
      <c r="AD49" s="101"/>
      <c r="AE49" s="101"/>
      <c r="AF49" s="218"/>
      <c r="AJ49" s="218"/>
      <c r="AK49" s="237"/>
      <c r="AL49" s="237"/>
      <c r="AM49" s="43" t="s">
        <v>139</v>
      </c>
    </row>
    <row r="50" spans="1:39" s="6" customFormat="1" x14ac:dyDescent="0.3">
      <c r="A50" s="224"/>
      <c r="D50" s="10"/>
      <c r="E50" s="10"/>
      <c r="F50" s="222"/>
      <c r="H50" s="10"/>
      <c r="I50" s="10"/>
      <c r="J50" s="222"/>
      <c r="L50" s="10"/>
      <c r="M50" s="10"/>
      <c r="N50" s="222"/>
      <c r="Q50" s="10"/>
      <c r="R50" s="10"/>
      <c r="S50" s="222"/>
      <c r="U50" s="10"/>
      <c r="V50" s="10"/>
      <c r="W50" s="222"/>
      <c r="Y50" s="10"/>
      <c r="Z50" s="10"/>
      <c r="AA50" s="222"/>
      <c r="AD50" s="10"/>
      <c r="AE50" s="10"/>
      <c r="AF50" s="222"/>
      <c r="AH50" s="10"/>
      <c r="AI50" s="10"/>
      <c r="AJ50" s="222"/>
    </row>
    <row r="51" spans="1:39" s="6" customFormat="1" x14ac:dyDescent="0.3">
      <c r="A51" s="224"/>
      <c r="D51" s="10"/>
      <c r="E51" s="10"/>
      <c r="F51" s="222"/>
      <c r="H51" s="10"/>
      <c r="I51" s="10"/>
      <c r="J51" s="222"/>
      <c r="L51" s="10"/>
      <c r="M51" s="10"/>
      <c r="N51" s="222"/>
      <c r="Q51" s="10"/>
      <c r="R51" s="10"/>
      <c r="S51" s="222"/>
      <c r="U51" s="10"/>
      <c r="V51" s="10"/>
      <c r="W51" s="222"/>
      <c r="Y51" s="10"/>
      <c r="Z51" s="10"/>
      <c r="AA51" s="222"/>
      <c r="AD51" s="10"/>
      <c r="AE51" s="10"/>
      <c r="AF51" s="222"/>
      <c r="AH51" s="10"/>
      <c r="AI51" s="10"/>
      <c r="AJ51" s="222"/>
    </row>
    <row r="52" spans="1:39" s="6" customFormat="1" x14ac:dyDescent="0.3">
      <c r="A52" s="224"/>
      <c r="D52" s="10"/>
      <c r="E52" s="10"/>
      <c r="F52" s="222"/>
      <c r="H52" s="10"/>
      <c r="I52" s="10"/>
      <c r="J52" s="222"/>
      <c r="L52" s="10"/>
      <c r="M52" s="10"/>
      <c r="N52" s="222"/>
      <c r="Q52" s="10"/>
      <c r="R52" s="10"/>
      <c r="S52" s="222"/>
      <c r="U52" s="10"/>
      <c r="V52" s="10"/>
      <c r="W52" s="222"/>
      <c r="Y52" s="10"/>
      <c r="Z52" s="10"/>
      <c r="AA52" s="222"/>
      <c r="AD52" s="10"/>
      <c r="AE52" s="10"/>
      <c r="AF52" s="222"/>
      <c r="AH52" s="10"/>
      <c r="AI52" s="10"/>
      <c r="AJ52" s="222"/>
    </row>
    <row r="53" spans="1:39" s="6" customFormat="1" x14ac:dyDescent="0.3">
      <c r="A53" s="224"/>
      <c r="D53" s="10"/>
      <c r="E53" s="10"/>
      <c r="F53" s="222"/>
      <c r="H53" s="10"/>
      <c r="I53" s="10"/>
      <c r="J53" s="222"/>
      <c r="L53" s="10"/>
      <c r="M53" s="10"/>
      <c r="N53" s="222"/>
      <c r="Q53" s="10"/>
      <c r="R53" s="10"/>
      <c r="S53" s="222"/>
      <c r="U53" s="10"/>
      <c r="V53" s="10"/>
      <c r="W53" s="222"/>
      <c r="Y53" s="10"/>
      <c r="Z53" s="10"/>
      <c r="AA53" s="222"/>
      <c r="AD53" s="10"/>
      <c r="AE53" s="10"/>
      <c r="AF53" s="222"/>
      <c r="AH53" s="10"/>
      <c r="AI53" s="10"/>
      <c r="AJ53" s="222"/>
    </row>
    <row r="54" spans="1:39" s="6" customFormat="1" x14ac:dyDescent="0.3">
      <c r="A54" s="224"/>
      <c r="D54" s="10"/>
      <c r="E54" s="10"/>
      <c r="F54" s="222"/>
      <c r="H54" s="10"/>
      <c r="I54" s="10"/>
      <c r="J54" s="222"/>
      <c r="L54" s="10"/>
      <c r="M54" s="10"/>
      <c r="N54" s="222"/>
      <c r="Q54" s="10"/>
      <c r="R54" s="10"/>
      <c r="S54" s="222"/>
      <c r="U54" s="10"/>
      <c r="V54" s="10"/>
      <c r="W54" s="222"/>
      <c r="Y54" s="10"/>
      <c r="Z54" s="10"/>
      <c r="AA54" s="222"/>
      <c r="AD54" s="10"/>
      <c r="AE54" s="10"/>
      <c r="AF54" s="222"/>
      <c r="AH54" s="10"/>
      <c r="AI54" s="10"/>
      <c r="AJ54" s="222"/>
    </row>
    <row r="55" spans="1:39" s="6" customFormat="1" ht="12.75" thickBot="1" x14ac:dyDescent="0.35">
      <c r="A55" s="224"/>
      <c r="D55" s="10"/>
      <c r="E55" s="10"/>
      <c r="F55" s="222"/>
      <c r="H55" s="10"/>
      <c r="I55" s="10"/>
      <c r="J55" s="222"/>
      <c r="L55" s="10"/>
      <c r="M55" s="10"/>
      <c r="N55" s="222"/>
      <c r="Q55" s="10"/>
      <c r="R55" s="10"/>
      <c r="S55" s="222"/>
      <c r="U55" s="10"/>
      <c r="V55" s="10"/>
      <c r="W55" s="222"/>
      <c r="Y55" s="10"/>
      <c r="Z55" s="10"/>
      <c r="AA55" s="222"/>
      <c r="AD55" s="10"/>
      <c r="AE55" s="10"/>
      <c r="AF55" s="222"/>
      <c r="AH55" s="10"/>
      <c r="AI55" s="10"/>
      <c r="AJ55" s="222"/>
    </row>
    <row r="56" spans="1:39" s="224" customFormat="1" ht="12.75" thickBot="1" x14ac:dyDescent="0.35">
      <c r="B56" s="16" t="s">
        <v>3</v>
      </c>
      <c r="C56" s="14" t="s">
        <v>82</v>
      </c>
      <c r="D56" s="110" t="s">
        <v>82</v>
      </c>
      <c r="E56" s="120" t="s">
        <v>82</v>
      </c>
      <c r="F56" s="215"/>
      <c r="G56" s="12" t="s">
        <v>83</v>
      </c>
      <c r="H56" s="112" t="s">
        <v>83</v>
      </c>
      <c r="I56" s="122" t="s">
        <v>83</v>
      </c>
      <c r="J56" s="220"/>
      <c r="K56" s="230" t="s">
        <v>84</v>
      </c>
      <c r="L56" s="232" t="s">
        <v>84</v>
      </c>
      <c r="M56" s="234" t="s">
        <v>84</v>
      </c>
      <c r="N56" s="228"/>
      <c r="O56" s="16" t="s">
        <v>3</v>
      </c>
      <c r="P56" s="14" t="s">
        <v>82</v>
      </c>
      <c r="Q56" s="110" t="s">
        <v>82</v>
      </c>
      <c r="R56" s="120" t="s">
        <v>82</v>
      </c>
      <c r="S56" s="220"/>
      <c r="T56" s="12" t="s">
        <v>83</v>
      </c>
      <c r="U56" s="112" t="s">
        <v>83</v>
      </c>
      <c r="V56" s="122" t="s">
        <v>83</v>
      </c>
      <c r="W56" s="215"/>
      <c r="X56" s="12" t="s">
        <v>84</v>
      </c>
      <c r="Y56" s="112" t="s">
        <v>84</v>
      </c>
      <c r="Z56" s="122" t="s">
        <v>84</v>
      </c>
      <c r="AA56" s="229"/>
      <c r="AB56" s="16" t="s">
        <v>3</v>
      </c>
      <c r="AC56" s="94" t="s">
        <v>117</v>
      </c>
      <c r="AD56" s="113" t="s">
        <v>117</v>
      </c>
      <c r="AE56" s="123" t="s">
        <v>117</v>
      </c>
      <c r="AF56" s="220"/>
      <c r="AG56" s="12" t="s">
        <v>83</v>
      </c>
      <c r="AH56" s="112" t="s">
        <v>83</v>
      </c>
      <c r="AI56" s="122" t="s">
        <v>83</v>
      </c>
      <c r="AJ56" s="215"/>
      <c r="AK56" s="12" t="s">
        <v>84</v>
      </c>
      <c r="AL56" s="112" t="s">
        <v>84</v>
      </c>
      <c r="AM56" s="122" t="s">
        <v>84</v>
      </c>
    </row>
    <row r="57" spans="1:39" s="6" customFormat="1" x14ac:dyDescent="0.3">
      <c r="A57" s="224"/>
      <c r="C57" s="6" t="str">
        <f>IF(ISBLANK(C2), "", IFERROR(VLOOKUP(C2, '[1]낚시보상 (2)'!$B$2:$C$118, 2, FALSE), 0))</f>
        <v>송사리</v>
      </c>
      <c r="D57" s="6" t="str">
        <f>IF(ISBLANK(D2), "", IFERROR(VLOOKUP(D2, '[1]낚시보상 (2)'!$B$2:$C$118, 2, FALSE), 0))</f>
        <v>송사리</v>
      </c>
      <c r="E57" s="6" t="str">
        <f>IF(ISBLANK(E2), "", IFERROR(VLOOKUP(E2, '[1]낚시보상 (2)'!$B$2:$C$118, 2, FALSE), 0))</f>
        <v>송사리</v>
      </c>
      <c r="F57" s="222"/>
      <c r="G57" s="6" t="str">
        <f>IF(ISBLANK(G2), "", IFERROR(VLOOKUP(G2, '[1]낚시보상 (2)'!$B$2:$C$118, 2, FALSE), "1-*-"&amp;G2))</f>
        <v>송사리</v>
      </c>
      <c r="H57" s="6" t="str">
        <f>IF(ISBLANK(H2), "", IFERROR(VLOOKUP(H2, '[1]낚시보상 (2)'!$B$2:$C$118, 2, FALSE), "1-*-"&amp;H2))</f>
        <v>송사리</v>
      </c>
      <c r="I57" s="6" t="str">
        <f>IF(ISBLANK(I2), "", IFERROR(VLOOKUP(I2, '[1]낚시보상 (2)'!$B$2:$C$118, 2, FALSE), "1-*-"&amp;I2))</f>
        <v>송사리</v>
      </c>
      <c r="J57" s="222"/>
      <c r="K57" s="6" t="str">
        <f>IF(ISBLANK(K2), "", IFERROR(VLOOKUP(K2, '[1]낚시보상 (2)'!$B$2:$C$118, 2, FALSE), "1-*-"&amp;K2))</f>
        <v>송사리</v>
      </c>
      <c r="L57" s="6" t="str">
        <f>IF(ISBLANK(L2), "", IFERROR(VLOOKUP(L2, '[1]낚시보상 (2)'!$B$2:$C$118, 2, FALSE), "1-*-"&amp;L2))</f>
        <v>송사리</v>
      </c>
      <c r="M57" s="6" t="str">
        <f>IF(ISBLANK(M2), "", IFERROR(VLOOKUP(M2, '[1]낚시보상 (2)'!$B$2:$C$118, 2, FALSE), "1-*-"&amp;M2))</f>
        <v>송사리</v>
      </c>
      <c r="N57" s="222"/>
      <c r="O57" s="6" t="str">
        <f>IF(ISBLANK(O2), "", IFERROR(VLOOKUP(O2, '[1]낚시보상 (2)'!$B$2:$C$118, 2, FALSE), "1-*-"&amp;O2))</f>
        <v/>
      </c>
      <c r="P57" s="6" t="str">
        <f>IF(ISBLANK(P2), "", IFERROR(VLOOKUP(P2, '[1]낚시보상 (2)'!$B$2:$C$118, 2, FALSE), "1-*-"&amp;P2))</f>
        <v>송사리</v>
      </c>
      <c r="Q57" s="6" t="str">
        <f>IF(ISBLANK(Q2), "", IFERROR(VLOOKUP(Q2, '[1]낚시보상 (2)'!$B$2:$C$118, 2, FALSE), "1-*-"&amp;Q2))</f>
        <v>송사리</v>
      </c>
      <c r="R57" s="6" t="str">
        <f>IF(ISBLANK(R2), "", IFERROR(VLOOKUP(R2, '[1]낚시보상 (2)'!$B$2:$C$118, 2, FALSE), "1-*-"&amp;R2))</f>
        <v>송사리</v>
      </c>
      <c r="S57" s="222"/>
      <c r="T57" s="6" t="str">
        <f>IF(ISBLANK(T2), "", IFERROR(VLOOKUP(T2, '[1]낚시보상 (2)'!$B$2:$C$118, 2, FALSE), "1-*-"&amp;T2))</f>
        <v>송사리</v>
      </c>
      <c r="U57" s="6" t="str">
        <f>IF(ISBLANK(U2), "", IFERROR(VLOOKUP(U2, '[1]낚시보상 (2)'!$B$2:$C$118, 2, FALSE), "1-*-"&amp;U2))</f>
        <v>송사리</v>
      </c>
      <c r="V57" s="6" t="str">
        <f>IF(ISBLANK(V2), "", IFERROR(VLOOKUP(V2, '[1]낚시보상 (2)'!$B$2:$C$118, 2, FALSE), "1-*-"&amp;V2))</f>
        <v>송사리</v>
      </c>
      <c r="W57" s="222"/>
      <c r="X57" s="6" t="str">
        <f>IF(ISBLANK(X2), "", IFERROR(VLOOKUP(X2, '[1]낚시보상 (2)'!$B$2:$C$118, 2, FALSE), "1-*-"&amp;X2))</f>
        <v>송사리</v>
      </c>
      <c r="Y57" s="6" t="str">
        <f>IF(ISBLANK(Y2), "", IFERROR(VLOOKUP(Y2, '[1]낚시보상 (2)'!$B$2:$C$118, 2, FALSE), "1-*-"&amp;Y2))</f>
        <v>송사리</v>
      </c>
      <c r="Z57" s="6" t="str">
        <f>IF(ISBLANK(Z2), "", IFERROR(VLOOKUP(Z2, '[1]낚시보상 (2)'!$B$2:$C$118, 2, FALSE), "1-*-"&amp;Z2))</f>
        <v>송사리</v>
      </c>
      <c r="AA57" s="222"/>
      <c r="AB57" s="6" t="str">
        <f>IF(ISBLANK(AB2), "", IFERROR(VLOOKUP(AB2, '[1]낚시보상 (2)'!$B$2:$C$118, 2, FALSE), "-*-"&amp;AB2))</f>
        <v/>
      </c>
      <c r="AC57" s="6" t="str">
        <f>IF(ISBLANK(AC2), "", IFERROR(VLOOKUP(AC2, '[1]낚시보상 (2)'!$B$2:$C$118, 2, FALSE), "1-*-"&amp;AC2))</f>
        <v>송사리</v>
      </c>
      <c r="AD57" s="6" t="str">
        <f>IF(ISBLANK(AD2), "", IFERROR(VLOOKUP(AD2, '[1]낚시보상 (2)'!$B$2:$C$118, 2, FALSE), "1-*-"&amp;AD2))</f>
        <v>송사리</v>
      </c>
      <c r="AE57" s="6" t="str">
        <f>IF(ISBLANK(AE2), "", IFERROR(VLOOKUP(AE2, '[1]낚시보상 (2)'!$B$2:$C$118, 2, FALSE), "1-*-"&amp;AE2))</f>
        <v>송사리</v>
      </c>
      <c r="AF57" s="222"/>
      <c r="AG57" s="6" t="str">
        <f>IF(ISBLANK(AG2), "", IFERROR(VLOOKUP(AG2, '[1]낚시보상 (2)'!$B$2:$C$118, 2, FALSE), "1-*-"&amp;AG2))</f>
        <v>송사리</v>
      </c>
      <c r="AH57" s="6" t="str">
        <f>IF(ISBLANK(AH2), "", IFERROR(VLOOKUP(AH2, '[1]낚시보상 (2)'!$B$2:$C$118, 2, FALSE), "1-*-"&amp;AH2))</f>
        <v>송사리</v>
      </c>
      <c r="AI57" s="6" t="str">
        <f>IF(ISBLANK(AI2), "", IFERROR(VLOOKUP(AI2, '[1]낚시보상 (2)'!$B$2:$C$118, 2, FALSE), "1-*-"&amp;AI2))</f>
        <v>송사리</v>
      </c>
      <c r="AJ57" s="222"/>
      <c r="AK57" s="6" t="str">
        <f>IF(ISBLANK(AK2), "", IFERROR(VLOOKUP(AK2, '[1]낚시보상 (2)'!$B$2:$C$118, 2, FALSE), "1-*-"&amp;AK2))</f>
        <v>송사리</v>
      </c>
      <c r="AL57" s="6" t="str">
        <f>IF(ISBLANK(AL2), "", IFERROR(VLOOKUP(AL2, '[1]낚시보상 (2)'!$B$2:$C$118, 2, FALSE), "1-*-"&amp;AL2))</f>
        <v>송사리</v>
      </c>
      <c r="AM57" s="6" t="str">
        <f>IF(ISBLANK(AM2), "", IFERROR(VLOOKUP(AM2, '[1]낚시보상 (2)'!$B$2:$C$118, 2, FALSE), "1-*-"&amp;AM2))</f>
        <v>송사리</v>
      </c>
    </row>
    <row r="58" spans="1:39" s="6" customFormat="1" x14ac:dyDescent="0.3">
      <c r="A58" s="224"/>
      <c r="C58" s="6" t="str">
        <f>IF(ISBLANK(C3), "", IFERROR(VLOOKUP(C3, '[1]낚시보상 (2)'!$B$2:$C$118, 2, FALSE), 0))</f>
        <v>붕어</v>
      </c>
      <c r="D58" s="6" t="str">
        <f>IF(ISBLANK(D3), "", IFERROR(VLOOKUP(D3, '[1]낚시보상 (2)'!$B$2:$C$118, 2, FALSE), 0))</f>
        <v>붕어</v>
      </c>
      <c r="E58" s="6" t="str">
        <f>IF(ISBLANK(E3), "", IFERROR(VLOOKUP(E3, '[1]낚시보상 (2)'!$B$2:$C$118, 2, FALSE), 0))</f>
        <v>붕어</v>
      </c>
      <c r="F58" s="222"/>
      <c r="G58" s="6" t="str">
        <f>IF(ISBLANK(G3), "", IFERROR(VLOOKUP(G3, '[1]낚시보상 (2)'!$B$2:$C$118, 2, FALSE), "1-*-"&amp;G3))</f>
        <v>붕어</v>
      </c>
      <c r="H58" s="6" t="str">
        <f>IF(ISBLANK(H3), "", IFERROR(VLOOKUP(H3, '[1]낚시보상 (2)'!$B$2:$C$118, 2, FALSE), "1-*-"&amp;H3))</f>
        <v>붕어</v>
      </c>
      <c r="I58" s="6" t="str">
        <f>IF(ISBLANK(I3), "", IFERROR(VLOOKUP(I3, '[1]낚시보상 (2)'!$B$2:$C$118, 2, FALSE), "1-*-"&amp;I3))</f>
        <v>붕어</v>
      </c>
      <c r="J58" s="222"/>
      <c r="K58" s="6" t="str">
        <f>IF(ISBLANK(K3), "", IFERROR(VLOOKUP(K3, '[1]낚시보상 (2)'!$B$2:$C$118, 2, FALSE), "1-*-"&amp;K3))</f>
        <v>붕어</v>
      </c>
      <c r="L58" s="6" t="str">
        <f>IF(ISBLANK(L3), "", IFERROR(VLOOKUP(L3, '[1]낚시보상 (2)'!$B$2:$C$118, 2, FALSE), "1-*-"&amp;L3))</f>
        <v>붕어</v>
      </c>
      <c r="M58" s="6" t="str">
        <f>IF(ISBLANK(M3), "", IFERROR(VLOOKUP(M3, '[1]낚시보상 (2)'!$B$2:$C$118, 2, FALSE), "1-*-"&amp;M3))</f>
        <v>붕어</v>
      </c>
      <c r="N58" s="222"/>
      <c r="O58" s="6" t="str">
        <f>IF(ISBLANK(O3), "", IFERROR(VLOOKUP(O3, '[1]낚시보상 (2)'!$B$2:$C$118, 2, FALSE), "1-*-"&amp;O3))</f>
        <v/>
      </c>
      <c r="P58" s="6" t="str">
        <f>IF(ISBLANK(P3), "", IFERROR(VLOOKUP(P3, '[1]낚시보상 (2)'!$B$2:$C$118, 2, FALSE), "1-*-"&amp;P3))</f>
        <v>붕어</v>
      </c>
      <c r="Q58" s="6" t="str">
        <f>IF(ISBLANK(Q3), "", IFERROR(VLOOKUP(Q3, '[1]낚시보상 (2)'!$B$2:$C$118, 2, FALSE), "1-*-"&amp;Q3))</f>
        <v>붕어</v>
      </c>
      <c r="R58" s="6" t="str">
        <f>IF(ISBLANK(R3), "", IFERROR(VLOOKUP(R3, '[1]낚시보상 (2)'!$B$2:$C$118, 2, FALSE), "1-*-"&amp;R3))</f>
        <v>붕어</v>
      </c>
      <c r="S58" s="222"/>
      <c r="T58" s="6" t="str">
        <f>IF(ISBLANK(T3), "", IFERROR(VLOOKUP(T3, '[1]낚시보상 (2)'!$B$2:$C$118, 2, FALSE), "1-*-"&amp;T3))</f>
        <v>붕어</v>
      </c>
      <c r="U58" s="6" t="str">
        <f>IF(ISBLANK(U3), "", IFERROR(VLOOKUP(U3, '[1]낚시보상 (2)'!$B$2:$C$118, 2, FALSE), "1-*-"&amp;U3))</f>
        <v>붕어</v>
      </c>
      <c r="V58" s="6" t="str">
        <f>IF(ISBLANK(V3), "", IFERROR(VLOOKUP(V3, '[1]낚시보상 (2)'!$B$2:$C$118, 2, FALSE), "1-*-"&amp;V3))</f>
        <v>붕어</v>
      </c>
      <c r="W58" s="222"/>
      <c r="X58" s="6" t="str">
        <f>IF(ISBLANK(X3), "", IFERROR(VLOOKUP(X3, '[1]낚시보상 (2)'!$B$2:$C$118, 2, FALSE), "1-*-"&amp;X3))</f>
        <v>붕어</v>
      </c>
      <c r="Y58" s="6" t="str">
        <f>IF(ISBLANK(Y3), "", IFERROR(VLOOKUP(Y3, '[1]낚시보상 (2)'!$B$2:$C$118, 2, FALSE), "1-*-"&amp;Y3))</f>
        <v>붕어</v>
      </c>
      <c r="Z58" s="6" t="str">
        <f>IF(ISBLANK(Z3), "", IFERROR(VLOOKUP(Z3, '[1]낚시보상 (2)'!$B$2:$C$118, 2, FALSE), "1-*-"&amp;Z3))</f>
        <v>붕어</v>
      </c>
      <c r="AA58" s="222"/>
      <c r="AB58" s="6" t="str">
        <f>IF(ISBLANK(AB3), "", IFERROR(VLOOKUP(AB3, '[1]낚시보상 (2)'!$B$2:$C$118, 2, FALSE), "-*-"&amp;AB3))</f>
        <v/>
      </c>
      <c r="AC58" s="6" t="str">
        <f>IF(ISBLANK(AC3), "", IFERROR(VLOOKUP(AC3, '[1]낚시보상 (2)'!$B$2:$C$118, 2, FALSE), "1-*-"&amp;AC3))</f>
        <v>붕어</v>
      </c>
      <c r="AD58" s="6" t="str">
        <f>IF(ISBLANK(AD3), "", IFERROR(VLOOKUP(AD3, '[1]낚시보상 (2)'!$B$2:$C$118, 2, FALSE), "1-*-"&amp;AD3))</f>
        <v>붕어</v>
      </c>
      <c r="AE58" s="6" t="str">
        <f>IF(ISBLANK(AE3), "", IFERROR(VLOOKUP(AE3, '[1]낚시보상 (2)'!$B$2:$C$118, 2, FALSE), "1-*-"&amp;AE3))</f>
        <v>붕어</v>
      </c>
      <c r="AF58" s="222"/>
      <c r="AG58" s="6" t="str">
        <f>IF(ISBLANK(AG3), "", IFERROR(VLOOKUP(AG3, '[1]낚시보상 (2)'!$B$2:$C$118, 2, FALSE), "1-*-"&amp;AG3))</f>
        <v>붕어</v>
      </c>
      <c r="AH58" s="6" t="str">
        <f>IF(ISBLANK(AH3), "", IFERROR(VLOOKUP(AH3, '[1]낚시보상 (2)'!$B$2:$C$118, 2, FALSE), "1-*-"&amp;AH3))</f>
        <v>붕어</v>
      </c>
      <c r="AI58" s="6" t="str">
        <f>IF(ISBLANK(AI3), "", IFERROR(VLOOKUP(AI3, '[1]낚시보상 (2)'!$B$2:$C$118, 2, FALSE), "1-*-"&amp;AI3))</f>
        <v>붕어</v>
      </c>
      <c r="AJ58" s="222"/>
      <c r="AK58" s="6" t="str">
        <f>IF(ISBLANK(AK3), "", IFERROR(VLOOKUP(AK3, '[1]낚시보상 (2)'!$B$2:$C$118, 2, FALSE), "1-*-"&amp;AK3))</f>
        <v>붕어</v>
      </c>
      <c r="AL58" s="6" t="str">
        <f>IF(ISBLANK(AL3), "", IFERROR(VLOOKUP(AL3, '[1]낚시보상 (2)'!$B$2:$C$118, 2, FALSE), "1-*-"&amp;AL3))</f>
        <v>붕어</v>
      </c>
      <c r="AM58" s="6" t="str">
        <f>IF(ISBLANK(AM3), "", IFERROR(VLOOKUP(AM3, '[1]낚시보상 (2)'!$B$2:$C$118, 2, FALSE), "1-*-"&amp;AM3))</f>
        <v>붕어</v>
      </c>
    </row>
    <row r="59" spans="1:39" s="6" customFormat="1" x14ac:dyDescent="0.3">
      <c r="A59" s="224"/>
      <c r="C59" s="6" t="str">
        <f>IF(ISBLANK(C4), "", IFERROR(VLOOKUP(C4, '[1]낚시보상 (2)'!$B$2:$C$118, 2, FALSE), 0))</f>
        <v>50 Mpoint</v>
      </c>
      <c r="D59" s="6" t="str">
        <f>IF(ISBLANK(D4), "", IFERROR(VLOOKUP(D4, '[1]낚시보상 (2)'!$B$2:$C$118, 2, FALSE), 0))</f>
        <v>50 Mpoint</v>
      </c>
      <c r="E59" s="6" t="str">
        <f>IF(ISBLANK(E4), "", IFERROR(VLOOKUP(E4, '[1]낚시보상 (2)'!$B$2:$C$118, 2, FALSE), 0))</f>
        <v>50 Mpoint</v>
      </c>
      <c r="F59" s="222"/>
      <c r="G59" s="6" t="str">
        <f>IF(ISBLANK(G4), "", IFERROR(VLOOKUP(G4, '[1]낚시보상 (2)'!$B$2:$C$118, 2, FALSE), "1-*-"&amp;G4))</f>
        <v>500 Mpoint</v>
      </c>
      <c r="H59" s="6" t="str">
        <f>IF(ISBLANK(H4), "", IFERROR(VLOOKUP(H4, '[1]낚시보상 (2)'!$B$2:$C$118, 2, FALSE), "1-*-"&amp;H4))</f>
        <v>500 Mpoint</v>
      </c>
      <c r="I59" s="6" t="str">
        <f>IF(ISBLANK(I4), "", IFERROR(VLOOKUP(I4, '[1]낚시보상 (2)'!$B$2:$C$118, 2, FALSE), "1-*-"&amp;I4))</f>
        <v>500 Mpoint</v>
      </c>
      <c r="J59" s="222"/>
      <c r="K59" s="6" t="str">
        <f>IF(ISBLANK(K4), "", IFERROR(VLOOKUP(K4, '[1]낚시보상 (2)'!$B$2:$C$118, 2, FALSE), "1-*-"&amp;K4))</f>
        <v>1000 Mpoint</v>
      </c>
      <c r="L59" s="6" t="str">
        <f>IF(ISBLANK(L4), "", IFERROR(VLOOKUP(L4, '[1]낚시보상 (2)'!$B$2:$C$118, 2, FALSE), "1-*-"&amp;L4))</f>
        <v>1000 Mpoint</v>
      </c>
      <c r="M59" s="6" t="str">
        <f>IF(ISBLANK(M4), "", IFERROR(VLOOKUP(M4, '[1]낚시보상 (2)'!$B$2:$C$118, 2, FALSE), "1-*-"&amp;M4))</f>
        <v/>
      </c>
      <c r="N59" s="222"/>
      <c r="O59" s="6" t="str">
        <f>IF(ISBLANK(O4), "", IFERROR(VLOOKUP(O4, '[1]낚시보상 (2)'!$B$2:$C$118, 2, FALSE), "1-*-"&amp;O4))</f>
        <v/>
      </c>
      <c r="P59" s="6" t="str">
        <f>IF(ISBLANK(P4), "", IFERROR(VLOOKUP(P4, '[1]낚시보상 (2)'!$B$2:$C$118, 2, FALSE), "1-*-"&amp;P4))</f>
        <v>100 Mpoint</v>
      </c>
      <c r="Q59" s="6" t="str">
        <f>IF(ISBLANK(Q4), "", IFERROR(VLOOKUP(Q4, '[1]낚시보상 (2)'!$B$2:$C$118, 2, FALSE), "1-*-"&amp;Q4))</f>
        <v>100 Mpoint</v>
      </c>
      <c r="R59" s="6" t="str">
        <f>IF(ISBLANK(R4), "", IFERROR(VLOOKUP(R4, '[1]낚시보상 (2)'!$B$2:$C$118, 2, FALSE), "1-*-"&amp;R4))</f>
        <v>100 Mpoint</v>
      </c>
      <c r="S59" s="222"/>
      <c r="T59" s="6" t="str">
        <f>IF(ISBLANK(T4), "", IFERROR(VLOOKUP(T4, '[1]낚시보상 (2)'!$B$2:$C$118, 2, FALSE), "1-*-"&amp;T4))</f>
        <v>1000 Mpoint</v>
      </c>
      <c r="U59" s="6" t="str">
        <f>IF(ISBLANK(U4), "", IFERROR(VLOOKUP(U4, '[1]낚시보상 (2)'!$B$2:$C$118, 2, FALSE), "1-*-"&amp;U4))</f>
        <v>1000 Mpoint</v>
      </c>
      <c r="V59" s="6" t="str">
        <f>IF(ISBLANK(V4), "", IFERROR(VLOOKUP(V4, '[1]낚시보상 (2)'!$B$2:$C$118, 2, FALSE), "1-*-"&amp;V4))</f>
        <v/>
      </c>
      <c r="W59" s="222"/>
      <c r="X59" s="6" t="str">
        <f>IF(ISBLANK(X4), "", IFERROR(VLOOKUP(X4, '[1]낚시보상 (2)'!$B$2:$C$118, 2, FALSE), "1-*-"&amp;X4))</f>
        <v>2000 Mpoint</v>
      </c>
      <c r="Y59" s="6" t="str">
        <f>IF(ISBLANK(Y4), "", IFERROR(VLOOKUP(Y4, '[1]낚시보상 (2)'!$B$2:$C$118, 2, FALSE), "1-*-"&amp;Y4))</f>
        <v>2000 Mpoint</v>
      </c>
      <c r="Z59" s="6" t="str">
        <f>IF(ISBLANK(Z4), "", IFERROR(VLOOKUP(Z4, '[1]낚시보상 (2)'!$B$2:$C$118, 2, FALSE), "1-*-"&amp;Z4))</f>
        <v/>
      </c>
      <c r="AA59" s="222"/>
      <c r="AB59" s="6" t="str">
        <f>IF(ISBLANK(AB4), "", IFERROR(VLOOKUP(AB4, '[1]낚시보상 (2)'!$B$2:$C$118, 2, FALSE), "-*-"&amp;AB4))</f>
        <v/>
      </c>
      <c r="AC59" s="6" t="str">
        <f>IF(ISBLANK(AC4), "", IFERROR(VLOOKUP(AC4, '[1]낚시보상 (2)'!$B$2:$C$118, 2, FALSE), "1-*-"&amp;AC4))</f>
        <v>200 Mpoint</v>
      </c>
      <c r="AD59" s="6" t="str">
        <f>IF(ISBLANK(AD4), "", IFERROR(VLOOKUP(AD4, '[1]낚시보상 (2)'!$B$2:$C$118, 2, FALSE), "1-*-"&amp;AD4))</f>
        <v>200 Mpoint</v>
      </c>
      <c r="AE59" s="6" t="str">
        <f>IF(ISBLANK(AE4), "", IFERROR(VLOOKUP(AE4, '[1]낚시보상 (2)'!$B$2:$C$118, 2, FALSE), "1-*-"&amp;AE4))</f>
        <v>200 Mpoint</v>
      </c>
      <c r="AF59" s="222"/>
      <c r="AG59" s="6" t="str">
        <f>IF(ISBLANK(AG4), "", IFERROR(VLOOKUP(AG4, '[1]낚시보상 (2)'!$B$2:$C$118, 2, FALSE), "1-*-"&amp;AG4))</f>
        <v>2000 Mpoint</v>
      </c>
      <c r="AH59" s="6" t="str">
        <f>IF(ISBLANK(AH4), "", IFERROR(VLOOKUP(AH4, '[1]낚시보상 (2)'!$B$2:$C$118, 2, FALSE), "1-*-"&amp;AH4))</f>
        <v>2000 Mpoint</v>
      </c>
      <c r="AI59" s="6" t="str">
        <f>IF(ISBLANK(AI4), "", IFERROR(VLOOKUP(AI4, '[1]낚시보상 (2)'!$B$2:$C$118, 2, FALSE), "1-*-"&amp;AI4))</f>
        <v/>
      </c>
      <c r="AJ59" s="222"/>
      <c r="AK59" s="6" t="str">
        <f>IF(ISBLANK(AK4), "", IFERROR(VLOOKUP(AK4, '[1]낚시보상 (2)'!$B$2:$C$118, 2, FALSE), "1-*-"&amp;AK4))</f>
        <v>5000 Mpoint</v>
      </c>
      <c r="AL59" s="6" t="str">
        <f>IF(ISBLANK(AL4), "", IFERROR(VLOOKUP(AL4, '[1]낚시보상 (2)'!$B$2:$C$118, 2, FALSE), "1-*-"&amp;AL4))</f>
        <v>5000 Mpoint</v>
      </c>
      <c r="AM59" s="6" t="str">
        <f>IF(ISBLANK(AM4), "", IFERROR(VLOOKUP(AM4, '[1]낚시보상 (2)'!$B$2:$C$118, 2, FALSE), "1-*-"&amp;AM4))</f>
        <v/>
      </c>
    </row>
    <row r="60" spans="1:39" s="6" customFormat="1" x14ac:dyDescent="0.3">
      <c r="A60" s="224"/>
      <c r="C60" s="6" t="str">
        <f>IF(ISBLANK(C5), "", IFERROR(VLOOKUP(C5, '[1]낚시보상 (2)'!$B$2:$C$118, 2, FALSE), 0))</f>
        <v>80 Mpoint</v>
      </c>
      <c r="D60" s="6" t="str">
        <f>IF(ISBLANK(D5), "", IFERROR(VLOOKUP(D5, '[1]낚시보상 (2)'!$B$2:$C$118, 2, FALSE), 0))</f>
        <v>80 Mpoint</v>
      </c>
      <c r="E60" s="6" t="str">
        <f>IF(ISBLANK(E5), "", IFERROR(VLOOKUP(E5, '[1]낚시보상 (2)'!$B$2:$C$118, 2, FALSE), 0))</f>
        <v>80 Mpoint</v>
      </c>
      <c r="F60" s="222"/>
      <c r="G60" s="6" t="str">
        <f>IF(ISBLANK(G5), "", IFERROR(VLOOKUP(G5, '[1]낚시보상 (2)'!$B$2:$C$118, 2, FALSE), "1-*-"&amp;G5))</f>
        <v>500 Mpoint</v>
      </c>
      <c r="H60" s="6" t="str">
        <f>IF(ISBLANK(H5), "", IFERROR(VLOOKUP(H5, '[1]낚시보상 (2)'!$B$2:$C$118, 2, FALSE), "1-*-"&amp;H5))</f>
        <v>600 Mpoint</v>
      </c>
      <c r="I60" s="6" t="str">
        <f>IF(ISBLANK(I5), "", IFERROR(VLOOKUP(I5, '[1]낚시보상 (2)'!$B$2:$C$118, 2, FALSE), "1-*-"&amp;I5))</f>
        <v>600 Mpoint</v>
      </c>
      <c r="J60" s="222"/>
      <c r="K60" s="6" t="str">
        <f>IF(ISBLANK(K5), "", IFERROR(VLOOKUP(K5, '[1]낚시보상 (2)'!$B$2:$C$118, 2, FALSE), "1-*-"&amp;K5))</f>
        <v>1500 Mpoint</v>
      </c>
      <c r="L60" s="6" t="str">
        <f>IF(ISBLANK(L5), "", IFERROR(VLOOKUP(L5, '[1]낚시보상 (2)'!$B$2:$C$118, 2, FALSE), "1-*-"&amp;L5))</f>
        <v>1500 Mpoint</v>
      </c>
      <c r="M60" s="6" t="str">
        <f>IF(ISBLANK(M5), "", IFERROR(VLOOKUP(M5, '[1]낚시보상 (2)'!$B$2:$C$118, 2, FALSE), "1-*-"&amp;M5))</f>
        <v>1500 Mpoint</v>
      </c>
      <c r="N60" s="222"/>
      <c r="O60" s="6" t="str">
        <f>IF(ISBLANK(O5), "", IFERROR(VLOOKUP(O5, '[1]낚시보상 (2)'!$B$2:$C$118, 2, FALSE), "1-*-"&amp;O5))</f>
        <v/>
      </c>
      <c r="P60" s="6" t="str">
        <f>IF(ISBLANK(P5), "", IFERROR(VLOOKUP(P5, '[1]낚시보상 (2)'!$B$2:$C$118, 2, FALSE), "1-*-"&amp;P5))</f>
        <v>150 Mpoint</v>
      </c>
      <c r="Q60" s="6" t="str">
        <f>IF(ISBLANK(Q5), "", IFERROR(VLOOKUP(Q5, '[1]낚시보상 (2)'!$B$2:$C$118, 2, FALSE), "1-*-"&amp;Q5))</f>
        <v>150 Mpoint</v>
      </c>
      <c r="R60" s="6" t="str">
        <f>IF(ISBLANK(R5), "", IFERROR(VLOOKUP(R5, '[1]낚시보상 (2)'!$B$2:$C$118, 2, FALSE), "1-*-"&amp;R5))</f>
        <v>150 Mpoint</v>
      </c>
      <c r="S60" s="222"/>
      <c r="T60" s="6" t="str">
        <f>IF(ISBLANK(T5), "", IFERROR(VLOOKUP(T5, '[1]낚시보상 (2)'!$B$2:$C$118, 2, FALSE), "1-*-"&amp;T5))</f>
        <v>1200 Mpoint</v>
      </c>
      <c r="U60" s="6" t="str">
        <f>IF(ISBLANK(U5), "", IFERROR(VLOOKUP(U5, '[1]낚시보상 (2)'!$B$2:$C$118, 2, FALSE), "1-*-"&amp;U5))</f>
        <v>1200 Mpoint</v>
      </c>
      <c r="V60" s="6" t="str">
        <f>IF(ISBLANK(V5), "", IFERROR(VLOOKUP(V5, '[1]낚시보상 (2)'!$B$2:$C$118, 2, FALSE), "1-*-"&amp;V5))</f>
        <v/>
      </c>
      <c r="W60" s="222"/>
      <c r="X60" s="6" t="str">
        <f>IF(ISBLANK(X5), "", IFERROR(VLOOKUP(X5, '[1]낚시보상 (2)'!$B$2:$C$118, 2, FALSE), "1-*-"&amp;X5))</f>
        <v>3000 Mpoint</v>
      </c>
      <c r="Y60" s="6" t="str">
        <f>IF(ISBLANK(Y5), "", IFERROR(VLOOKUP(Y5, '[1]낚시보상 (2)'!$B$2:$C$118, 2, FALSE), "1-*-"&amp;Y5))</f>
        <v>3000 Mpoint</v>
      </c>
      <c r="Z60" s="6" t="str">
        <f>IF(ISBLANK(Z5), "", IFERROR(VLOOKUP(Z5, '[1]낚시보상 (2)'!$B$2:$C$118, 2, FALSE), "1-*-"&amp;Z5))</f>
        <v/>
      </c>
      <c r="AA60" s="222"/>
      <c r="AB60" s="6" t="str">
        <f>IF(ISBLANK(AB5), "", IFERROR(VLOOKUP(AB5, '[1]낚시보상 (2)'!$B$2:$C$118, 2, FALSE), "-*-"&amp;AB5))</f>
        <v/>
      </c>
      <c r="AC60" s="6" t="str">
        <f>IF(ISBLANK(AC5), "", IFERROR(VLOOKUP(AC5, '[1]낚시보상 (2)'!$B$2:$C$118, 2, FALSE), "1-*-"&amp;AC5))</f>
        <v>300 Mpoint</v>
      </c>
      <c r="AD60" s="6" t="str">
        <f>IF(ISBLANK(AD5), "", IFERROR(VLOOKUP(AD5, '[1]낚시보상 (2)'!$B$2:$C$118, 2, FALSE), "1-*-"&amp;AD5))</f>
        <v>300 Mpoint</v>
      </c>
      <c r="AE60" s="6" t="str">
        <f>IF(ISBLANK(AE5), "", IFERROR(VLOOKUP(AE5, '[1]낚시보상 (2)'!$B$2:$C$118, 2, FALSE), "1-*-"&amp;AE5))</f>
        <v>300 Mpoint</v>
      </c>
      <c r="AF60" s="222"/>
      <c r="AG60" s="6" t="str">
        <f>IF(ISBLANK(AG5), "", IFERROR(VLOOKUP(AG5, '[1]낚시보상 (2)'!$B$2:$C$118, 2, FALSE), "1-*-"&amp;AG5))</f>
        <v>2500 Mpoint</v>
      </c>
      <c r="AH60" s="6" t="str">
        <f>IF(ISBLANK(AH5), "", IFERROR(VLOOKUP(AH5, '[1]낚시보상 (2)'!$B$2:$C$118, 2, FALSE), "1-*-"&amp;AH5))</f>
        <v>2500 Mpoint</v>
      </c>
      <c r="AI60" s="6" t="str">
        <f>IF(ISBLANK(AI5), "", IFERROR(VLOOKUP(AI5, '[1]낚시보상 (2)'!$B$2:$C$118, 2, FALSE), "1-*-"&amp;AI5))</f>
        <v/>
      </c>
      <c r="AJ60" s="222"/>
      <c r="AK60" s="6" t="str">
        <f>IF(ISBLANK(AK5), "", IFERROR(VLOOKUP(AK5, '[1]낚시보상 (2)'!$B$2:$C$118, 2, FALSE), "1-*-"&amp;AK5))</f>
        <v>망원경 3회 (5배)</v>
      </c>
      <c r="AL60" s="6" t="str">
        <f>IF(ISBLANK(AL5), "", IFERROR(VLOOKUP(AL5, '[1]낚시보상 (2)'!$B$2:$C$118, 2, FALSE), "1-*-"&amp;AL5))</f>
        <v/>
      </c>
      <c r="AM60" s="6" t="str">
        <f>IF(ISBLANK(AM5), "", IFERROR(VLOOKUP(AM5, '[1]낚시보상 (2)'!$B$2:$C$118, 2, FALSE), "1-*-"&amp;AM5))</f>
        <v/>
      </c>
    </row>
    <row r="61" spans="1:39" s="6" customFormat="1" x14ac:dyDescent="0.3">
      <c r="A61" s="224"/>
      <c r="C61" s="6" t="str">
        <f>IF(ISBLANK(C6), "", IFERROR(VLOOKUP(C6, '[1]낚시보상 (2)'!$B$2:$C$118, 2, FALSE), 0))</f>
        <v>100 Mpoint</v>
      </c>
      <c r="D61" s="6" t="str">
        <f>IF(ISBLANK(D6), "", IFERROR(VLOOKUP(D6, '[1]낚시보상 (2)'!$B$2:$C$118, 2, FALSE), 0))</f>
        <v>100 Mpoint</v>
      </c>
      <c r="E61" s="6" t="str">
        <f>IF(ISBLANK(E6), "", IFERROR(VLOOKUP(E6, '[1]낚시보상 (2)'!$B$2:$C$118, 2, FALSE), 0))</f>
        <v>100 Mpoint</v>
      </c>
      <c r="F61" s="222"/>
      <c r="G61" s="6" t="str">
        <f>IF(ISBLANK(G6), "", IFERROR(VLOOKUP(G6, '[1]낚시보상 (2)'!$B$2:$C$118, 2, FALSE), "1-*-"&amp;G6))</f>
        <v>700 Mpoint</v>
      </c>
      <c r="H61" s="6" t="str">
        <f>IF(ISBLANK(H6), "", IFERROR(VLOOKUP(H6, '[1]낚시보상 (2)'!$B$2:$C$118, 2, FALSE), "1-*-"&amp;H6))</f>
        <v>700 Mpoint</v>
      </c>
      <c r="I61" s="6" t="str">
        <f>IF(ISBLANK(I6), "", IFERROR(VLOOKUP(I6, '[1]낚시보상 (2)'!$B$2:$C$118, 2, FALSE), "1-*-"&amp;I6))</f>
        <v>700 Mpoint</v>
      </c>
      <c r="J61" s="222"/>
      <c r="K61" s="6" t="str">
        <f>IF(ISBLANK(K6), "", IFERROR(VLOOKUP(K6, '[1]낚시보상 (2)'!$B$2:$C$118, 2, FALSE), "1-*-"&amp;K6))</f>
        <v>3000 Mpoint</v>
      </c>
      <c r="L61" s="6" t="str">
        <f>IF(ISBLANK(L6), "", IFERROR(VLOOKUP(L6, '[1]낚시보상 (2)'!$B$2:$C$118, 2, FALSE), "1-*-"&amp;L6))</f>
        <v>3000 Mpoint</v>
      </c>
      <c r="M61" s="6" t="str">
        <f>IF(ISBLANK(M6), "", IFERROR(VLOOKUP(M6, '[1]낚시보상 (2)'!$B$2:$C$118, 2, FALSE), "1-*-"&amp;M6))</f>
        <v>3000 Mpoint</v>
      </c>
      <c r="N61" s="222"/>
      <c r="O61" s="6" t="str">
        <f>IF(ISBLANK(O6), "", IFERROR(VLOOKUP(O6, '[1]낚시보상 (2)'!$B$2:$C$118, 2, FALSE), "1-*-"&amp;O6))</f>
        <v/>
      </c>
      <c r="P61" s="6" t="str">
        <f>IF(ISBLANK(P6), "", IFERROR(VLOOKUP(P6, '[1]낚시보상 (2)'!$B$2:$C$118, 2, FALSE), "1-*-"&amp;P6))</f>
        <v>200 Mpoint</v>
      </c>
      <c r="Q61" s="6" t="str">
        <f>IF(ISBLANK(Q6), "", IFERROR(VLOOKUP(Q6, '[1]낚시보상 (2)'!$B$2:$C$118, 2, FALSE), "1-*-"&amp;Q6))</f>
        <v>200 Mpoint</v>
      </c>
      <c r="R61" s="6" t="str">
        <f>IF(ISBLANK(R6), "", IFERROR(VLOOKUP(R6, '[1]낚시보상 (2)'!$B$2:$C$118, 2, FALSE), "1-*-"&amp;R6))</f>
        <v>200 Mpoint</v>
      </c>
      <c r="S61" s="222"/>
      <c r="T61" s="6" t="str">
        <f>IF(ISBLANK(T6), "", IFERROR(VLOOKUP(T6, '[1]낚시보상 (2)'!$B$2:$C$118, 2, FALSE), "1-*-"&amp;T6))</f>
        <v>1400 Mpoint</v>
      </c>
      <c r="U61" s="6" t="str">
        <f>IF(ISBLANK(U6), "", IFERROR(VLOOKUP(U6, '[1]낚시보상 (2)'!$B$2:$C$118, 2, FALSE), "1-*-"&amp;U6))</f>
        <v>1400 Mpoint</v>
      </c>
      <c r="V61" s="6" t="str">
        <f>IF(ISBLANK(V6), "", IFERROR(VLOOKUP(V6, '[1]낚시보상 (2)'!$B$2:$C$118, 2, FALSE), "1-*-"&amp;V6))</f>
        <v/>
      </c>
      <c r="W61" s="222"/>
      <c r="X61" s="6" t="str">
        <f>IF(ISBLANK(X6), "", IFERROR(VLOOKUP(X6, '[1]낚시보상 (2)'!$B$2:$C$118, 2, FALSE), "1-*-"&amp;X6))</f>
        <v>5000 Mpoint</v>
      </c>
      <c r="Y61" s="6" t="str">
        <f>IF(ISBLANK(Y6), "", IFERROR(VLOOKUP(Y6, '[1]낚시보상 (2)'!$B$2:$C$118, 2, FALSE), "1-*-"&amp;Y6))</f>
        <v>5000 Mpoint</v>
      </c>
      <c r="Z61" s="6" t="str">
        <f>IF(ISBLANK(Z6), "", IFERROR(VLOOKUP(Z6, '[1]낚시보상 (2)'!$B$2:$C$118, 2, FALSE), "1-*-"&amp;Z6))</f>
        <v/>
      </c>
      <c r="AA61" s="222"/>
      <c r="AB61" s="6" t="str">
        <f>IF(ISBLANK(AB6), "", IFERROR(VLOOKUP(AB6, '[1]낚시보상 (2)'!$B$2:$C$118, 2, FALSE), "-*-"&amp;AB6))</f>
        <v/>
      </c>
      <c r="AC61" s="6" t="str">
        <f>IF(ISBLANK(AC6), "", IFERROR(VLOOKUP(AC6, '[1]낚시보상 (2)'!$B$2:$C$118, 2, FALSE), "1-*-"&amp;AC6))</f>
        <v>400 Mpoint</v>
      </c>
      <c r="AD61" s="6" t="str">
        <f>IF(ISBLANK(AD6), "", IFERROR(VLOOKUP(AD6, '[1]낚시보상 (2)'!$B$2:$C$118, 2, FALSE), "1-*-"&amp;AD6))</f>
        <v>400 Mpoint</v>
      </c>
      <c r="AE61" s="6" t="str">
        <f>IF(ISBLANK(AE6), "", IFERROR(VLOOKUP(AE6, '[1]낚시보상 (2)'!$B$2:$C$118, 2, FALSE), "1-*-"&amp;AE6))</f>
        <v>400 Mpoint</v>
      </c>
      <c r="AF61" s="222"/>
      <c r="AG61" s="6" t="str">
        <f>IF(ISBLANK(AG6), "", IFERROR(VLOOKUP(AG6, '[1]낚시보상 (2)'!$B$2:$C$118, 2, FALSE), "1-*-"&amp;AG6))</f>
        <v>5000 Mpoint</v>
      </c>
      <c r="AH61" s="6" t="str">
        <f>IF(ISBLANK(AH6), "", IFERROR(VLOOKUP(AH6, '[1]낚시보상 (2)'!$B$2:$C$118, 2, FALSE), "1-*-"&amp;AH6))</f>
        <v>5000 Mpoint</v>
      </c>
      <c r="AI61" s="6" t="str">
        <f>IF(ISBLANK(AI6), "", IFERROR(VLOOKUP(AI6, '[1]낚시보상 (2)'!$B$2:$C$118, 2, FALSE), "1-*-"&amp;AI6))</f>
        <v/>
      </c>
      <c r="AJ61" s="222"/>
      <c r="AK61" s="6" t="str">
        <f>IF(ISBLANK(AK6), "", IFERROR(VLOOKUP(AK6, '[1]낚시보상 (2)'!$B$2:$C$118, 2, FALSE), "1-*-"&amp;AK6))</f>
        <v>망원경 5회 (5배)</v>
      </c>
      <c r="AL61" s="6" t="str">
        <f>IF(ISBLANK(AL6), "", IFERROR(VLOOKUP(AL6, '[1]낚시보상 (2)'!$B$2:$C$118, 2, FALSE), "1-*-"&amp;AL6))</f>
        <v>망원경 5회 (5배)</v>
      </c>
      <c r="AM61" s="6" t="str">
        <f>IF(ISBLANK(AM6), "", IFERROR(VLOOKUP(AM6, '[1]낚시보상 (2)'!$B$2:$C$118, 2, FALSE), "1-*-"&amp;AM6))</f>
        <v>망원경 5회 (5배)</v>
      </c>
    </row>
    <row r="62" spans="1:39" s="6" customFormat="1" x14ac:dyDescent="0.3">
      <c r="A62" s="224"/>
      <c r="C62" s="6" t="str">
        <f>IF(ISBLANK(C7), "", IFERROR(VLOOKUP(C7, '[1]낚시보상 (2)'!$B$2:$C$118, 2, FALSE), 0))</f>
        <v>150 Mpoint</v>
      </c>
      <c r="D62" s="6" t="str">
        <f>IF(ISBLANK(D7), "", IFERROR(VLOOKUP(D7, '[1]낚시보상 (2)'!$B$2:$C$118, 2, FALSE), 0))</f>
        <v>150 Mpoint</v>
      </c>
      <c r="E62" s="6" t="str">
        <f>IF(ISBLANK(E7), "", IFERROR(VLOOKUP(E7, '[1]낚시보상 (2)'!$B$2:$C$118, 2, FALSE), 0))</f>
        <v>150 Mpoint</v>
      </c>
      <c r="F62" s="222"/>
      <c r="G62" s="6" t="str">
        <f>IF(ISBLANK(G7), "", IFERROR(VLOOKUP(G7, '[1]낚시보상 (2)'!$B$2:$C$118, 2, FALSE), "1-*-"&amp;G7))</f>
        <v>800 Mpoint</v>
      </c>
      <c r="H62" s="6" t="str">
        <f>IF(ISBLANK(H7), "", IFERROR(VLOOKUP(H7, '[1]낚시보상 (2)'!$B$2:$C$118, 2, FALSE), "1-*-"&amp;H7))</f>
        <v>800 Mpoint</v>
      </c>
      <c r="I62" s="6" t="str">
        <f>IF(ISBLANK(I7), "", IFERROR(VLOOKUP(I7, '[1]낚시보상 (2)'!$B$2:$C$118, 2, FALSE), "1-*-"&amp;I7))</f>
        <v>800 Mpoint</v>
      </c>
      <c r="J62" s="222"/>
      <c r="K62" s="6" t="str">
        <f>IF(ISBLANK(K7), "", IFERROR(VLOOKUP(K7, '[1]낚시보상 (2)'!$B$2:$C$118, 2, FALSE), "1-*-"&amp;K7))</f>
        <v>망원경 3회 (2배)</v>
      </c>
      <c r="L62" s="6" t="str">
        <f>IF(ISBLANK(L7), "", IFERROR(VLOOKUP(L7, '[1]낚시보상 (2)'!$B$2:$C$118, 2, FALSE), "1-*-"&amp;L7))</f>
        <v>망원경 3회 (2배)</v>
      </c>
      <c r="M62" s="6" t="str">
        <f>IF(ISBLANK(M7), "", IFERROR(VLOOKUP(M7, '[1]낚시보상 (2)'!$B$2:$C$118, 2, FALSE), "1-*-"&amp;M7))</f>
        <v>망원경 3회 (2배)</v>
      </c>
      <c r="N62" s="222"/>
      <c r="O62" s="6" t="str">
        <f>IF(ISBLANK(O7), "", IFERROR(VLOOKUP(O7, '[1]낚시보상 (2)'!$B$2:$C$118, 2, FALSE), "1-*-"&amp;O7))</f>
        <v/>
      </c>
      <c r="P62" s="6" t="str">
        <f>IF(ISBLANK(P7), "", IFERROR(VLOOKUP(P7, '[1]낚시보상 (2)'!$B$2:$C$118, 2, FALSE), "1-*-"&amp;P7))</f>
        <v>300 Mpoint</v>
      </c>
      <c r="Q62" s="6" t="str">
        <f>IF(ISBLANK(Q7), "", IFERROR(VLOOKUP(Q7, '[1]낚시보상 (2)'!$B$2:$C$118, 2, FALSE), "1-*-"&amp;Q7))</f>
        <v>300 Mpoint</v>
      </c>
      <c r="R62" s="6" t="str">
        <f>IF(ISBLANK(R7), "", IFERROR(VLOOKUP(R7, '[1]낚시보상 (2)'!$B$2:$C$118, 2, FALSE), "1-*-"&amp;R7))</f>
        <v>300 Mpoint</v>
      </c>
      <c r="S62" s="222"/>
      <c r="T62" s="6" t="str">
        <f>IF(ISBLANK(T7), "", IFERROR(VLOOKUP(T7, '[1]낚시보상 (2)'!$B$2:$C$118, 2, FALSE), "1-*-"&amp;T7))</f>
        <v>1600 Mpoint</v>
      </c>
      <c r="U62" s="6" t="str">
        <f>IF(ISBLANK(U7), "", IFERROR(VLOOKUP(U7, '[1]낚시보상 (2)'!$B$2:$C$118, 2, FALSE), "1-*-"&amp;U7))</f>
        <v>1600 Mpoint</v>
      </c>
      <c r="V62" s="6" t="str">
        <f>IF(ISBLANK(V7), "", IFERROR(VLOOKUP(V7, '[1]낚시보상 (2)'!$B$2:$C$118, 2, FALSE), "1-*-"&amp;V7))</f>
        <v/>
      </c>
      <c r="W62" s="222"/>
      <c r="X62" s="6" t="str">
        <f>IF(ISBLANK(X7), "", IFERROR(VLOOKUP(X7, '[1]낚시보상 (2)'!$B$2:$C$118, 2, FALSE), "1-*-"&amp;X7))</f>
        <v>망원경 3회 (3배)</v>
      </c>
      <c r="Y62" s="6" t="str">
        <f>IF(ISBLANK(Y7), "", IFERROR(VLOOKUP(Y7, '[1]낚시보상 (2)'!$B$2:$C$118, 2, FALSE), "1-*-"&amp;Y7))</f>
        <v>망원경 3회 (3배)</v>
      </c>
      <c r="Z62" s="6" t="str">
        <f>IF(ISBLANK(Z7), "", IFERROR(VLOOKUP(Z7, '[1]낚시보상 (2)'!$B$2:$C$118, 2, FALSE), "1-*-"&amp;Z7))</f>
        <v/>
      </c>
      <c r="AA62" s="222"/>
      <c r="AB62" s="6" t="str">
        <f>IF(ISBLANK(AB7), "", IFERROR(VLOOKUP(AB7, '[1]낚시보상 (2)'!$B$2:$C$118, 2, FALSE), "-*-"&amp;AB7))</f>
        <v/>
      </c>
      <c r="AC62" s="6" t="str">
        <f>IF(ISBLANK(AC7), "", IFERROR(VLOOKUP(AC7, '[1]낚시보상 (2)'!$B$2:$C$118, 2, FALSE), "1-*-"&amp;AC7))</f>
        <v>500 Mpoint</v>
      </c>
      <c r="AD62" s="6" t="str">
        <f>IF(ISBLANK(AD7), "", IFERROR(VLOOKUP(AD7, '[1]낚시보상 (2)'!$B$2:$C$118, 2, FALSE), "1-*-"&amp;AD7))</f>
        <v>500 Mpoint</v>
      </c>
      <c r="AE62" s="6" t="str">
        <f>IF(ISBLANK(AE7), "", IFERROR(VLOOKUP(AE7, '[1]낚시보상 (2)'!$B$2:$C$118, 2, FALSE), "1-*-"&amp;AE7))</f>
        <v>500 Mpoint</v>
      </c>
      <c r="AF62" s="222"/>
      <c r="AG62" s="6" t="str">
        <f>IF(ISBLANK(AG7), "", IFERROR(VLOOKUP(AG7, '[1]낚시보상 (2)'!$B$2:$C$118, 2, FALSE), "1-*-"&amp;AG7))</f>
        <v>망원경 3회 (5배)</v>
      </c>
      <c r="AH62" s="6" t="str">
        <f>IF(ISBLANK(AH7), "", IFERROR(VLOOKUP(AH7, '[1]낚시보상 (2)'!$B$2:$C$118, 2, FALSE), "1-*-"&amp;AH7))</f>
        <v>망원경 3회 (5배)</v>
      </c>
      <c r="AI62" s="6" t="str">
        <f>IF(ISBLANK(AI7), "", IFERROR(VLOOKUP(AI7, '[1]낚시보상 (2)'!$B$2:$C$118, 2, FALSE), "1-*-"&amp;AI7))</f>
        <v>망원경 3회 (5배)</v>
      </c>
      <c r="AJ62" s="222"/>
      <c r="AK62" s="6" t="s">
        <v>359</v>
      </c>
      <c r="AL62" s="6" t="str">
        <f>IF(ISBLANK(AL7), "", IFERROR(VLOOKUP(AL7, '[1]낚시보상 (2)'!$B$2:$C$118, 2, FALSE), "1-*-"&amp;AL7))</f>
        <v/>
      </c>
      <c r="AM62" s="6" t="str">
        <f>IF(ISBLANK(AM7), "", IFERROR(VLOOKUP(AM7, '[1]낚시보상 (2)'!$B$2:$C$118, 2, FALSE), "1-*-"&amp;AM7))</f>
        <v/>
      </c>
    </row>
    <row r="63" spans="1:39" s="6" customFormat="1" x14ac:dyDescent="0.3">
      <c r="A63" s="224"/>
      <c r="C63" s="6" t="str">
        <f>IF(ISBLANK(C8), "", IFERROR(VLOOKUP(C8, '[1]낚시보상 (2)'!$B$2:$C$118, 2, FALSE), 0))</f>
        <v>200 Mpoint</v>
      </c>
      <c r="D63" s="6" t="str">
        <f>IF(ISBLANK(D8), "", IFERROR(VLOOKUP(D8, '[1]낚시보상 (2)'!$B$2:$C$118, 2, FALSE), 0))</f>
        <v>200 Mpoint</v>
      </c>
      <c r="E63" s="6" t="str">
        <f>IF(ISBLANK(E8), "", IFERROR(VLOOKUP(E8, '[1]낚시보상 (2)'!$B$2:$C$118, 2, FALSE), 0))</f>
        <v>200 Mpoint</v>
      </c>
      <c r="F63" s="222"/>
      <c r="G63" s="6" t="str">
        <f>IF(ISBLANK(G8), "", IFERROR(VLOOKUP(G8, '[1]낚시보상 (2)'!$B$2:$C$118, 2, FALSE), "1-*-"&amp;G8))</f>
        <v>900 Mpoint</v>
      </c>
      <c r="H63" s="6" t="str">
        <f>IF(ISBLANK(H8), "", IFERROR(VLOOKUP(H8, '[1]낚시보상 (2)'!$B$2:$C$118, 2, FALSE), "1-*-"&amp;H8))</f>
        <v>900 Mpoint</v>
      </c>
      <c r="I63" s="6" t="str">
        <f>IF(ISBLANK(I8), "", IFERROR(VLOOKUP(I8, '[1]낚시보상 (2)'!$B$2:$C$118, 2, FALSE), "1-*-"&amp;I8))</f>
        <v>900 Mpoint</v>
      </c>
      <c r="J63" s="222"/>
      <c r="K63" s="6" t="str">
        <f>IF(ISBLANK(K8), "", IFERROR(VLOOKUP(K8, '[1]낚시보상 (2)'!$B$2:$C$118, 2, FALSE), "1-*-"&amp;K8))</f>
        <v>망원경 5회 (2배)</v>
      </c>
      <c r="L63" s="6" t="str">
        <f>IF(ISBLANK(L8), "", IFERROR(VLOOKUP(L8, '[1]낚시보상 (2)'!$B$2:$C$118, 2, FALSE), "1-*-"&amp;L8))</f>
        <v>망원경 5회 (2배)</v>
      </c>
      <c r="M63" s="6" t="str">
        <f>IF(ISBLANK(M8), "", IFERROR(VLOOKUP(M8, '[1]낚시보상 (2)'!$B$2:$C$118, 2, FALSE), "1-*-"&amp;M8))</f>
        <v>망원경 5회 (2배)</v>
      </c>
      <c r="N63" s="222"/>
      <c r="O63" s="6" t="str">
        <f>IF(ISBLANK(O8), "", IFERROR(VLOOKUP(O8, '[1]낚시보상 (2)'!$B$2:$C$118, 2, FALSE), "1-*-"&amp;O8))</f>
        <v/>
      </c>
      <c r="P63" s="6" t="str">
        <f>IF(ISBLANK(P8), "", IFERROR(VLOOKUP(P8, '[1]낚시보상 (2)'!$B$2:$C$118, 2, FALSE), "1-*-"&amp;P8))</f>
        <v>400 Mpoint</v>
      </c>
      <c r="Q63" s="6" t="str">
        <f>IF(ISBLANK(Q8), "", IFERROR(VLOOKUP(Q8, '[1]낚시보상 (2)'!$B$2:$C$118, 2, FALSE), "1-*-"&amp;Q8))</f>
        <v>400 Mpoint</v>
      </c>
      <c r="R63" s="6" t="str">
        <f>IF(ISBLANK(R8), "", IFERROR(VLOOKUP(R8, '[1]낚시보상 (2)'!$B$2:$C$118, 2, FALSE), "1-*-"&amp;R8))</f>
        <v>400 Mpoint</v>
      </c>
      <c r="S63" s="222"/>
      <c r="T63" s="6" t="str">
        <f>IF(ISBLANK(T8), "", IFERROR(VLOOKUP(T8, '[1]낚시보상 (2)'!$B$2:$C$118, 2, FALSE), "1-*-"&amp;T8))</f>
        <v>1800 Mpoint</v>
      </c>
      <c r="U63" s="6" t="str">
        <f>IF(ISBLANK(U8), "", IFERROR(VLOOKUP(U8, '[1]낚시보상 (2)'!$B$2:$C$118, 2, FALSE), "1-*-"&amp;U8))</f>
        <v>1800 Mpoint</v>
      </c>
      <c r="V63" s="6" t="str">
        <f>IF(ISBLANK(V8), "", IFERROR(VLOOKUP(V8, '[1]낚시보상 (2)'!$B$2:$C$118, 2, FALSE), "1-*-"&amp;V8))</f>
        <v/>
      </c>
      <c r="W63" s="222"/>
      <c r="X63" s="6" t="str">
        <f>IF(ISBLANK(X8), "", IFERROR(VLOOKUP(X8, '[1]낚시보상 (2)'!$B$2:$C$118, 2, FALSE), "1-*-"&amp;X8))</f>
        <v>망원경 5회 (3배)</v>
      </c>
      <c r="Y63" s="6" t="str">
        <f>IF(ISBLANK(Y8), "", IFERROR(VLOOKUP(Y8, '[1]낚시보상 (2)'!$B$2:$C$118, 2, FALSE), "1-*-"&amp;Y8))</f>
        <v>망원경 5회 (3배)</v>
      </c>
      <c r="Z63" s="6" t="str">
        <f>IF(ISBLANK(Z8), "", IFERROR(VLOOKUP(Z8, '[1]낚시보상 (2)'!$B$2:$C$118, 2, FALSE), "1-*-"&amp;Z8))</f>
        <v>망원경 5회 (3배)</v>
      </c>
      <c r="AA63" s="222"/>
      <c r="AB63" s="6" t="str">
        <f>IF(ISBLANK(AB8), "", IFERROR(VLOOKUP(AB8, '[1]낚시보상 (2)'!$B$2:$C$118, 2, FALSE), "-*-"&amp;AB8))</f>
        <v/>
      </c>
      <c r="AC63" s="6" t="str">
        <f>IF(ISBLANK(AC8), "", IFERROR(VLOOKUP(AC8, '[1]낚시보상 (2)'!$B$2:$C$118, 2, FALSE), "1-*-"&amp;AC8))</f>
        <v>800 Mpoint</v>
      </c>
      <c r="AD63" s="6" t="str">
        <f>IF(ISBLANK(AD8), "", IFERROR(VLOOKUP(AD8, '[1]낚시보상 (2)'!$B$2:$C$118, 2, FALSE), "1-*-"&amp;AD8))</f>
        <v>800 Mpoint</v>
      </c>
      <c r="AE63" s="6" t="str">
        <f>IF(ISBLANK(AE8), "", IFERROR(VLOOKUP(AE8, '[1]낚시보상 (2)'!$B$2:$C$118, 2, FALSE), "1-*-"&amp;AE8))</f>
        <v>800 Mpoint</v>
      </c>
      <c r="AF63" s="222"/>
      <c r="AG63" s="6" t="s">
        <v>468</v>
      </c>
      <c r="AH63" s="6" t="str">
        <f>IF(ISBLANK(AH8), "", IFERROR(VLOOKUP(AH8, '[1]낚시보상 (2)'!$B$2:$C$118, 2, FALSE), "1-*-"&amp;AH8))</f>
        <v/>
      </c>
      <c r="AI63" s="6" t="str">
        <f>IF(ISBLANK(AI8), "", IFERROR(VLOOKUP(AI8, '[1]낚시보상 (2)'!$B$2:$C$118, 2, FALSE), "1-*-"&amp;AI8))</f>
        <v/>
      </c>
      <c r="AJ63" s="222"/>
      <c r="AK63" s="6" t="str">
        <f>IF(ISBLANK(AK8), "", IFERROR(VLOOKUP(AK8, '[1]낚시보상 (2)'!$B$2:$C$118, 2, FALSE), "1-*-"&amp;AK8))</f>
        <v>솔플의 즐거움 3회</v>
      </c>
      <c r="AL63" s="6" t="str">
        <f>IF(ISBLANK(AL8), "", IFERROR(VLOOKUP(AL8, '[1]낚시보상 (2)'!$B$2:$C$118, 2, FALSE), "1-*-"&amp;AL8))</f>
        <v/>
      </c>
      <c r="AM63" s="6" t="str">
        <f>IF(ISBLANK(AM8), "", IFERROR(VLOOKUP(AM8, '[1]낚시보상 (2)'!$B$2:$C$118, 2, FALSE), "1-*-"&amp;AM8))</f>
        <v/>
      </c>
    </row>
    <row r="64" spans="1:39" s="6" customFormat="1" x14ac:dyDescent="0.3">
      <c r="A64" s="224"/>
      <c r="C64" s="6" t="str">
        <f>IF(ISBLANK(C9), "", IFERROR(VLOOKUP(C9, '[1]낚시보상 (2)'!$B$2:$C$118, 2, FALSE), 0))</f>
        <v>250 Mpoint</v>
      </c>
      <c r="D64" s="6" t="str">
        <f>IF(ISBLANK(D9), "", IFERROR(VLOOKUP(D9, '[1]낚시보상 (2)'!$B$2:$C$118, 2, FALSE), 0))</f>
        <v>250 Mpoint</v>
      </c>
      <c r="E64" s="6" t="str">
        <f>IF(ISBLANK(E9), "", IFERROR(VLOOKUP(E9, '[1]낚시보상 (2)'!$B$2:$C$118, 2, FALSE), 0))</f>
        <v>250 Mpoint</v>
      </c>
      <c r="F64" s="222"/>
      <c r="G64" s="6" t="str">
        <f>IF(ISBLANK(G9), "", IFERROR(VLOOKUP(G9, '[1]낚시보상 (2)'!$B$2:$C$118, 2, FALSE), "1-*-"&amp;G9))</f>
        <v>1000 Mpoint</v>
      </c>
      <c r="H64" s="6" t="str">
        <f>IF(ISBLANK(H9), "", IFERROR(VLOOKUP(H9, '[1]낚시보상 (2)'!$B$2:$C$118, 2, FALSE), "1-*-"&amp;H9))</f>
        <v>1000 Mpoint</v>
      </c>
      <c r="I64" s="6" t="str">
        <f>IF(ISBLANK(I9), "", IFERROR(VLOOKUP(I9, '[1]낚시보상 (2)'!$B$2:$C$118, 2, FALSE), "1-*-"&amp;I9))</f>
        <v>1000 Mpoint</v>
      </c>
      <c r="J64" s="222"/>
      <c r="K64" s="6" t="s">
        <v>357</v>
      </c>
      <c r="L64" s="6" t="s">
        <v>357</v>
      </c>
      <c r="M64" s="6" t="str">
        <f>IF(ISBLANK(M9), "", IFERROR(VLOOKUP(M9, '[1]낚시보상 (2)'!$B$2:$C$118, 2, FALSE), "1-*-"&amp;M9))</f>
        <v/>
      </c>
      <c r="N64" s="222"/>
      <c r="O64" s="6" t="str">
        <f>IF(ISBLANK(O9), "", IFERROR(VLOOKUP(O9, '[1]낚시보상 (2)'!$B$2:$C$118, 2, FALSE), "1-*-"&amp;O9))</f>
        <v/>
      </c>
      <c r="P64" s="6" t="str">
        <f>IF(ISBLANK(P9), "", IFERROR(VLOOKUP(P9, '[1]낚시보상 (2)'!$B$2:$C$118, 2, FALSE), "1-*-"&amp;P9))</f>
        <v>500 Mpoint</v>
      </c>
      <c r="Q64" s="6" t="str">
        <f>IF(ISBLANK(Q9), "", IFERROR(VLOOKUP(Q9, '[1]낚시보상 (2)'!$B$2:$C$118, 2, FALSE), "1-*-"&amp;Q9))</f>
        <v>500 Mpoint</v>
      </c>
      <c r="R64" s="6" t="str">
        <f>IF(ISBLANK(R9), "", IFERROR(VLOOKUP(R9, '[1]낚시보상 (2)'!$B$2:$C$118, 2, FALSE), "1-*-"&amp;R9))</f>
        <v>500 Mpoint</v>
      </c>
      <c r="S64" s="222"/>
      <c r="T64" s="6" t="str">
        <f>IF(ISBLANK(T9), "", IFERROR(VLOOKUP(T9, '[1]낚시보상 (2)'!$B$2:$C$118, 2, FALSE), "1-*-"&amp;T9))</f>
        <v>2000 Mpoint</v>
      </c>
      <c r="U64" s="6" t="str">
        <f>IF(ISBLANK(U9), "", IFERROR(VLOOKUP(U9, '[1]낚시보상 (2)'!$B$2:$C$118, 2, FALSE), "1-*-"&amp;U9))</f>
        <v>2000 Mpoint</v>
      </c>
      <c r="V64" s="6" t="str">
        <f>IF(ISBLANK(V9), "", IFERROR(VLOOKUP(V9, '[1]낚시보상 (2)'!$B$2:$C$118, 2, FALSE), "1-*-"&amp;V9))</f>
        <v>2000 Mpoint</v>
      </c>
      <c r="W64" s="222"/>
      <c r="X64" s="264" t="s">
        <v>359</v>
      </c>
      <c r="Y64" s="264" t="s">
        <v>359</v>
      </c>
      <c r="Z64" s="6" t="str">
        <f>IF(ISBLANK(Z9), "", IFERROR(VLOOKUP(Z9, '[1]낚시보상 (2)'!$B$2:$C$118, 2, FALSE), "1-*-"&amp;Z9))</f>
        <v/>
      </c>
      <c r="AA64" s="222"/>
      <c r="AB64" s="6" t="str">
        <f>IF(ISBLANK(AB9), "", IFERROR(VLOOKUP(AB9, '[1]낚시보상 (2)'!$B$2:$C$118, 2, FALSE), "-*-"&amp;AB9))</f>
        <v/>
      </c>
      <c r="AC64" s="6" t="str">
        <f>IF(ISBLANK(AC9), "", IFERROR(VLOOKUP(AC9, '[1]낚시보상 (2)'!$B$2:$C$118, 2, FALSE), "1-*-"&amp;AC9))</f>
        <v>1000 Mpoint</v>
      </c>
      <c r="AD64" s="6" t="str">
        <f>IF(ISBLANK(AD9), "", IFERROR(VLOOKUP(AD9, '[1]낚시보상 (2)'!$B$2:$C$118, 2, FALSE), "1-*-"&amp;AD9))</f>
        <v>1000 Mpoint</v>
      </c>
      <c r="AE64" s="6" t="str">
        <f>IF(ISBLANK(AE9), "", IFERROR(VLOOKUP(AE9, '[1]낚시보상 (2)'!$B$2:$C$118, 2, FALSE), "1-*-"&amp;AE9))</f>
        <v>1000 Mpoint</v>
      </c>
      <c r="AF64" s="222"/>
      <c r="AG64" s="6" t="str">
        <f>IF(ISBLANK(AG9), "", IFERROR(VLOOKUP(AG9, '[1]낚시보상 (2)'!$B$2:$C$118, 2, FALSE), "1-*-"&amp;AG9))</f>
        <v>솔플의 즐거움 2회</v>
      </c>
      <c r="AH64" s="6" t="str">
        <f>IF(ISBLANK(AH9), "", IFERROR(VLOOKUP(AH9, '[1]낚시보상 (2)'!$B$2:$C$118, 2, FALSE), "1-*-"&amp;AH9))</f>
        <v/>
      </c>
      <c r="AI64" s="6" t="str">
        <f>IF(ISBLANK(AI9), "", IFERROR(VLOOKUP(AI9, '[1]낚시보상 (2)'!$B$2:$C$118, 2, FALSE), "1-*-"&amp;AI9))</f>
        <v/>
      </c>
      <c r="AJ64" s="222"/>
      <c r="AK64" s="6" t="str">
        <f>IF(ISBLANK(AK9), "", IFERROR(VLOOKUP(AK9, '[1]낚시보상 (2)'!$B$2:$C$118, 2, FALSE), "1-*-"&amp;AK9))</f>
        <v>레인보우 전광판 1회</v>
      </c>
      <c r="AL64" s="6" t="str">
        <f>IF(ISBLANK(AL9), "", IFERROR(VLOOKUP(AL9, '[1]낚시보상 (2)'!$B$2:$C$118, 2, FALSE), "1-*-"&amp;AL9))</f>
        <v/>
      </c>
      <c r="AM64" s="6" t="str">
        <f>IF(ISBLANK(AM9), "", IFERROR(VLOOKUP(AM9, '[1]낚시보상 (2)'!$B$2:$C$118, 2, FALSE), "1-*-"&amp;AM9))</f>
        <v/>
      </c>
    </row>
    <row r="65" spans="1:39" s="6" customFormat="1" x14ac:dyDescent="0.3">
      <c r="A65" s="224"/>
      <c r="C65" s="6" t="str">
        <f>IF(ISBLANK(C10), "", IFERROR(VLOOKUP(C10, '[1]낚시보상 (2)'!$B$2:$C$118, 2, FALSE), 0))</f>
        <v/>
      </c>
      <c r="D65" s="6" t="str">
        <f>IF(ISBLANK(D10), "", IFERROR(VLOOKUP(D10, '[1]낚시보상 (2)'!$B$2:$C$118, 2, FALSE), 0))</f>
        <v>300 Mpoint</v>
      </c>
      <c r="E65" s="6" t="str">
        <f>IF(ISBLANK(E10), "", IFERROR(VLOOKUP(E10, '[1]낚시보상 (2)'!$B$2:$C$118, 2, FALSE), 0))</f>
        <v>300 Mpoint</v>
      </c>
      <c r="F65" s="222"/>
      <c r="G65" s="6" t="str">
        <f>IF(ISBLANK(G10), "", IFERROR(VLOOKUP(G10, '[1]낚시보상 (2)'!$B$2:$C$118, 2, FALSE), "1-*-"&amp;G10))</f>
        <v>망원경 3회 (2배)</v>
      </c>
      <c r="H65" s="6" t="str">
        <f>IF(ISBLANK(H10), "", IFERROR(VLOOKUP(H10, '[1]낚시보상 (2)'!$B$2:$C$118, 2, FALSE), "1-*-"&amp;H10))</f>
        <v>망원경 3회 (2배)</v>
      </c>
      <c r="I65" s="6" t="str">
        <f>IF(ISBLANK(I10), "", IFERROR(VLOOKUP(I10, '[1]낚시보상 (2)'!$B$2:$C$118, 2, FALSE), "1-*-"&amp;I10))</f>
        <v>망원경 3회 (2배)</v>
      </c>
      <c r="J65" s="222"/>
      <c r="K65" s="6" t="s">
        <v>358</v>
      </c>
      <c r="L65" s="6" t="s">
        <v>358</v>
      </c>
      <c r="M65" s="6" t="s">
        <v>358</v>
      </c>
      <c r="N65" s="222"/>
      <c r="O65" s="6" t="str">
        <f>IF(ISBLANK(O10), "", IFERROR(VLOOKUP(O10, '[1]낚시보상 (2)'!$B$2:$C$118, 2, FALSE), "1-*-"&amp;O10))</f>
        <v/>
      </c>
      <c r="P65" s="6" t="str">
        <f>IF(ISBLANK(P10), "", IFERROR(VLOOKUP(P10, '[1]낚시보상 (2)'!$B$2:$C$118, 2, FALSE), "1-*-"&amp;P10))</f>
        <v>망원경 1회 (3배)</v>
      </c>
      <c r="Q65" s="6" t="str">
        <f>IF(ISBLANK(Q10), "", IFERROR(VLOOKUP(Q10, '[1]낚시보상 (2)'!$B$2:$C$118, 2, FALSE), "1-*-"&amp;Q10))</f>
        <v>망원경 1회 (3배)</v>
      </c>
      <c r="R65" s="6" t="str">
        <f>IF(ISBLANK(R10), "", IFERROR(VLOOKUP(R10, '[1]낚시보상 (2)'!$B$2:$C$118, 2, FALSE), "1-*-"&amp;R10))</f>
        <v>망원경 1회 (3배)</v>
      </c>
      <c r="S65" s="222"/>
      <c r="T65" s="6" t="str">
        <f>IF(ISBLANK(T10), "", IFERROR(VLOOKUP(T10, '[1]낚시보상 (2)'!$B$2:$C$118, 2, FALSE), "1-*-"&amp;T10))</f>
        <v>망원경 3회 (3배)</v>
      </c>
      <c r="U65" s="6" t="str">
        <f>IF(ISBLANK(U10), "", IFERROR(VLOOKUP(U10, '[1]낚시보상 (2)'!$B$2:$C$118, 2, FALSE), "1-*-"&amp;U10))</f>
        <v>망원경 3회 (3배)</v>
      </c>
      <c r="V65" s="6" t="str">
        <f>IF(ISBLANK(V10), "", IFERROR(VLOOKUP(V10, '[1]낚시보상 (2)'!$B$2:$C$118, 2, FALSE), "1-*-"&amp;V10))</f>
        <v>망원경 3회 (3배)</v>
      </c>
      <c r="W65" s="222"/>
      <c r="X65" s="6" t="str">
        <f>IF(ISBLANK(X10), "", IFERROR(VLOOKUP(X10, '[1]낚시보상 (2)'!$B$2:$C$118, 2, FALSE), "1-*-"&amp;X10))</f>
        <v>솔플의 즐거움 1회</v>
      </c>
      <c r="Y65" s="6" t="str">
        <f>IF(ISBLANK(Y10), "", IFERROR(VLOOKUP(Y10, '[1]낚시보상 (2)'!$B$2:$C$118, 2, FALSE), "1-*-"&amp;Y10))</f>
        <v>솔플의 즐거움 1회</v>
      </c>
      <c r="Z65" s="6" t="str">
        <f>IF(ISBLANK(Z10), "", IFERROR(VLOOKUP(Z10, '[1]낚시보상 (2)'!$B$2:$C$118, 2, FALSE), "1-*-"&amp;Z10))</f>
        <v>솔플의 즐거움 1회</v>
      </c>
      <c r="AA65" s="222"/>
      <c r="AB65" s="6" t="str">
        <f>IF(ISBLANK(AB10), "", IFERROR(VLOOKUP(AB10, '[1]낚시보상 (2)'!$B$2:$C$118, 2, FALSE), "-*-"&amp;AB10))</f>
        <v/>
      </c>
      <c r="AC65" s="6" t="str">
        <f>IF(ISBLANK(AC10), "", IFERROR(VLOOKUP(AC10, '[1]낚시보상 (2)'!$B$2:$C$118, 2, FALSE), "1-*-"&amp;AC10))</f>
        <v>망원경 1회 (5배)</v>
      </c>
      <c r="AD65" s="6" t="str">
        <f>IF(ISBLANK(AD10), "", IFERROR(VLOOKUP(AD10, '[1]낚시보상 (2)'!$B$2:$C$118, 2, FALSE), "1-*-"&amp;AD10))</f>
        <v>망원경 1회 (5배)</v>
      </c>
      <c r="AE65" s="6" t="str">
        <f>IF(ISBLANK(AE10), "", IFERROR(VLOOKUP(AE10, '[1]낚시보상 (2)'!$B$2:$C$118, 2, FALSE), "1-*-"&amp;AE10))</f>
        <v>망원경 1회 (5배)</v>
      </c>
      <c r="AF65" s="222"/>
      <c r="AG65" s="6" t="str">
        <f>IF(ISBLANK(AG10), "", IFERROR(VLOOKUP(AG10, '[1]낚시보상 (2)'!$B$2:$C$118, 2, FALSE), "1-*-"&amp;AG10))</f>
        <v>레인보우 전광판 1회</v>
      </c>
      <c r="AH65" s="6" t="str">
        <f>IF(ISBLANK(AH10), "", IFERROR(VLOOKUP(AH10, '[1]낚시보상 (2)'!$B$2:$C$118, 2, FALSE), "1-*-"&amp;AH10))</f>
        <v/>
      </c>
      <c r="AI65" s="6" t="str">
        <f>IF(ISBLANK(AI10), "", IFERROR(VLOOKUP(AI10, '[1]낚시보상 (2)'!$B$2:$C$118, 2, FALSE), "1-*-"&amp;AI10))</f>
        <v/>
      </c>
      <c r="AJ65" s="222"/>
      <c r="AK65" s="6" t="str">
        <f>IF(ISBLANK(AK10), "", IFERROR(VLOOKUP(AK10, '[1]낚시보상 (2)'!$B$2:$C$118, 2, FALSE), "1-*-"&amp;AK10))</f>
        <v>레인보우 전광판 1회</v>
      </c>
      <c r="AL65" s="6" t="str">
        <f>IF(ISBLANK(AL10), "", IFERROR(VLOOKUP(AL10, '[1]낚시보상 (2)'!$B$2:$C$118, 2, FALSE), "1-*-"&amp;AL10))</f>
        <v/>
      </c>
      <c r="AM65" s="6" t="str">
        <f>IF(ISBLANK(AM10), "", IFERROR(VLOOKUP(AM10, '[1]낚시보상 (2)'!$B$2:$C$118, 2, FALSE), "1-*-"&amp;AM10))</f>
        <v/>
      </c>
    </row>
    <row r="66" spans="1:39" s="6" customFormat="1" x14ac:dyDescent="0.3">
      <c r="A66" s="224"/>
      <c r="C66" s="6" t="str">
        <f>IF(ISBLANK(C11), "", IFERROR(VLOOKUP(C11, '[1]낚시보상 (2)'!$B$2:$C$118, 2, FALSE), 0))</f>
        <v/>
      </c>
      <c r="D66" s="6" t="str">
        <f>IF(ISBLANK(D11), "", IFERROR(VLOOKUP(D11, '[1]낚시보상 (2)'!$B$2:$C$118, 2, FALSE), 0))</f>
        <v>400 Mpoint</v>
      </c>
      <c r="E66" s="6" t="str">
        <f>IF(ISBLANK(E11), "", IFERROR(VLOOKUP(E11, '[1]낚시보상 (2)'!$B$2:$C$118, 2, FALSE), 0))</f>
        <v>400 Mpoint</v>
      </c>
      <c r="F66" s="222"/>
      <c r="G66" s="6" t="str">
        <f>IF(ISBLANK(G11), "", IFERROR(VLOOKUP(G11, '[1]낚시보상 (2)'!$B$2:$C$118, 2, FALSE), "1-*-"&amp;G11))</f>
        <v>엠포인트 3배 획득 1회</v>
      </c>
      <c r="H66" s="6" t="str">
        <f>IF(ISBLANK(H11), "", IFERROR(VLOOKUP(H11, '[1]낚시보상 (2)'!$B$2:$C$118, 2, FALSE), "1-*-"&amp;H11))</f>
        <v>엠포인트 3배 획득 1회</v>
      </c>
      <c r="I66" s="6" t="str">
        <f>IF(ISBLANK(I11), "", IFERROR(VLOOKUP(I11, '[1]낚시보상 (2)'!$B$2:$C$118, 2, FALSE), "1-*-"&amp;I11))</f>
        <v>엠포인트 3배 획득 1회</v>
      </c>
      <c r="J66" s="222"/>
      <c r="K66" s="6" t="s">
        <v>20</v>
      </c>
      <c r="L66" s="6" t="s">
        <v>20</v>
      </c>
      <c r="M66" s="6" t="str">
        <f>IF(ISBLANK(M11), "", IFERROR(VLOOKUP(M11, '[1]낚시보상 (2)'!$B$2:$C$118, 2, FALSE), "1-*-"&amp;M11))</f>
        <v>솔플의 즐거움 1회</v>
      </c>
      <c r="N66" s="222"/>
      <c r="O66" s="6" t="str">
        <f>IF(ISBLANK(O11), "", IFERROR(VLOOKUP(O11, '[1]낚시보상 (2)'!$B$2:$C$118, 2, FALSE), "1-*-"&amp;O11))</f>
        <v/>
      </c>
      <c r="P66" s="6" t="s">
        <v>355</v>
      </c>
      <c r="Q66" s="6" t="s">
        <v>355</v>
      </c>
      <c r="R66" s="6" t="s">
        <v>355</v>
      </c>
      <c r="S66" s="222"/>
      <c r="T66" s="264" t="s">
        <v>358</v>
      </c>
      <c r="U66" s="264" t="s">
        <v>358</v>
      </c>
      <c r="V66" s="6" t="str">
        <f>IF(ISBLANK(V11), "", IFERROR(VLOOKUP(V11, '[1]낚시보상 (2)'!$B$2:$C$118, 2, FALSE), "1-*-"&amp;V11))</f>
        <v/>
      </c>
      <c r="W66" s="222"/>
      <c r="X66" s="6" t="str">
        <f>IF(ISBLANK(X11), "", IFERROR(VLOOKUP(X11, '[1]낚시보상 (2)'!$B$2:$C$118, 2, FALSE), "1-*-"&amp;X11))</f>
        <v>레인보우 전광판 1회</v>
      </c>
      <c r="Y66" s="6" t="str">
        <f>IF(ISBLANK(Y11), "", IFERROR(VLOOKUP(Y11, '[1]낚시보상 (2)'!$B$2:$C$118, 2, FALSE), "1-*-"&amp;Y11))</f>
        <v>레인보우 전광판 1회</v>
      </c>
      <c r="Z66" s="6" t="str">
        <f>IF(ISBLANK(Z11), "", IFERROR(VLOOKUP(Z11, '[1]낚시보상 (2)'!$B$2:$C$118, 2, FALSE), "1-*-"&amp;Z11))</f>
        <v>레인보우 전광판 1회</v>
      </c>
      <c r="AA66" s="222"/>
      <c r="AB66" s="6" t="str">
        <f>IF(ISBLANK(AB11), "", IFERROR(VLOOKUP(AB11, '[1]낚시보상 (2)'!$B$2:$C$118, 2, FALSE), "-*-"&amp;AB11))</f>
        <v/>
      </c>
      <c r="AC66" s="6" t="s">
        <v>357</v>
      </c>
      <c r="AD66" s="6" t="s">
        <v>357</v>
      </c>
      <c r="AE66" s="6" t="s">
        <v>357</v>
      </c>
      <c r="AF66" s="222"/>
      <c r="AG66" s="6" t="str">
        <f>IF(ISBLANK(AG11), "", IFERROR(VLOOKUP(AG11, '[1]낚시보상 (2)'!$B$2:$C$118, 2, FALSE), "1-*-"&amp;AG11))</f>
        <v>레인보우 전광판 1회</v>
      </c>
      <c r="AH66" s="6" t="str">
        <f>IF(ISBLANK(AH11), "", IFERROR(VLOOKUP(AH11, '[1]낚시보상 (2)'!$B$2:$C$118, 2, FALSE), "1-*-"&amp;AH11))</f>
        <v/>
      </c>
      <c r="AI66" s="6" t="str">
        <f>IF(ISBLANK(AI11), "", IFERROR(VLOOKUP(AI11, '[1]낚시보상 (2)'!$B$2:$C$118, 2, FALSE), "1-*-"&amp;AI11))</f>
        <v>레인보우 전광판 1회</v>
      </c>
      <c r="AJ66" s="222"/>
      <c r="AK66" s="6" t="str">
        <f>IF(ISBLANK(AK11), "", IFERROR(VLOOKUP(AK11, '[1]낚시보상 (2)'!$B$2:$C$118, 2, FALSE), "1-*-"&amp;AK11))</f>
        <v>레인보우 전광판 1회</v>
      </c>
      <c r="AL66" s="6" t="str">
        <f>IF(ISBLANK(AL11), "", IFERROR(VLOOKUP(AL11, '[1]낚시보상 (2)'!$B$2:$C$118, 2, FALSE), "1-*-"&amp;AL11))</f>
        <v>레인보우 전광판 1회</v>
      </c>
      <c r="AM66" s="6" t="str">
        <f>IF(ISBLANK(AM11), "", IFERROR(VLOOKUP(AM11, '[1]낚시보상 (2)'!$B$2:$C$118, 2, FALSE), "1-*-"&amp;AM11))</f>
        <v/>
      </c>
    </row>
    <row r="67" spans="1:39" s="6" customFormat="1" x14ac:dyDescent="0.3">
      <c r="A67" s="224"/>
      <c r="C67" s="6" t="str">
        <f>IF(ISBLANK(C12), "", IFERROR(VLOOKUP(C12, '[1]낚시보상 (2)'!$B$2:$C$118, 2, FALSE), 0))</f>
        <v/>
      </c>
      <c r="D67" s="6" t="str">
        <f>IF(ISBLANK(D12), "", IFERROR(VLOOKUP(D12, '[1]낚시보상 (2)'!$B$2:$C$118, 2, FALSE), 0))</f>
        <v>500 Mpoint</v>
      </c>
      <c r="E67" s="6" t="str">
        <f>IF(ISBLANK(E12), "", IFERROR(VLOOKUP(E12, '[1]낚시보상 (2)'!$B$2:$C$118, 2, FALSE), 0))</f>
        <v>500 Mpoint</v>
      </c>
      <c r="F67" s="222"/>
      <c r="G67" s="6" t="str">
        <f>IF(ISBLANK(G12), "", IFERROR(VLOOKUP(G12, '[1]낚시보상 (2)'!$B$2:$C$118, 2, FALSE), "1-*-"&amp;G12))</f>
        <v>경험치 2배 획득 1회</v>
      </c>
      <c r="H67" s="6" t="str">
        <f>IF(ISBLANK(H12), "", IFERROR(VLOOKUP(H12, '[1]낚시보상 (2)'!$B$2:$C$118, 2, FALSE), "1-*-"&amp;H12))</f>
        <v>경험치 2배 획득 1회</v>
      </c>
      <c r="I67" s="6" t="str">
        <f>IF(ISBLANK(I12), "", IFERROR(VLOOKUP(I12, '[1]낚시보상 (2)'!$B$2:$C$118, 2, FALSE), "1-*-"&amp;I12))</f>
        <v>경험치 2배 획득 1회</v>
      </c>
      <c r="J67" s="222"/>
      <c r="K67" s="6" t="str">
        <f>IF(ISBLANK(K12), "", IFERROR(VLOOKUP(K12, '[1]낚시보상 (2)'!$B$2:$C$118, 2, FALSE), "1-*-"&amp;K12))</f>
        <v>레인보우 전광판 1회</v>
      </c>
      <c r="L67" s="6" t="str">
        <f>IF(ISBLANK(L12), "", IFERROR(VLOOKUP(L12, '[1]낚시보상 (2)'!$B$2:$C$118, 2, FALSE), "1-*-"&amp;L12))</f>
        <v>레인보우 전광판 1회</v>
      </c>
      <c r="M67" s="6" t="str">
        <f>IF(ISBLANK(M12), "", IFERROR(VLOOKUP(M12, '[1]낚시보상 (2)'!$B$2:$C$118, 2, FALSE), "1-*-"&amp;M12))</f>
        <v>레인보우 전광판 1회</v>
      </c>
      <c r="N67" s="222"/>
      <c r="O67" s="6" t="str">
        <f>IF(ISBLANK(O12), "", IFERROR(VLOOKUP(O12, '[1]낚시보상 (2)'!$B$2:$C$118, 2, FALSE), "1-*-"&amp;O12))</f>
        <v/>
      </c>
      <c r="P67" s="6" t="s">
        <v>358</v>
      </c>
      <c r="Q67" s="6" t="s">
        <v>358</v>
      </c>
      <c r="R67" s="6" t="s">
        <v>358</v>
      </c>
      <c r="S67" s="222"/>
      <c r="T67" s="6" t="str">
        <f>IF(ISBLANK(T12), "", IFERROR(VLOOKUP(T12, '[1]낚시보상 (2)'!$B$2:$C$118, 2, FALSE), "1-*-"&amp;T12))</f>
        <v>솔플의 즐거움 1회</v>
      </c>
      <c r="U67" s="6" t="str">
        <f>IF(ISBLANK(U12), "", IFERROR(VLOOKUP(U12, '[1]낚시보상 (2)'!$B$2:$C$118, 2, FALSE), "1-*-"&amp;U12))</f>
        <v>솔플의 즐거움 1회</v>
      </c>
      <c r="V67" s="6" t="str">
        <f>IF(ISBLANK(V12), "", IFERROR(VLOOKUP(V12, '[1]낚시보상 (2)'!$B$2:$C$118, 2, FALSE), "1-*-"&amp;V12))</f>
        <v>솔플의 즐거움 1회</v>
      </c>
      <c r="W67" s="222"/>
      <c r="X67" s="6" t="str">
        <f>IF(ISBLANK(X12), "", IFERROR(VLOOKUP(X12, '[1]낚시보상 (2)'!$B$2:$C$118, 2, FALSE), "1-*-"&amp;X12))</f>
        <v>레인보우 전광판 1회</v>
      </c>
      <c r="Y67" s="6" t="str">
        <f>IF(ISBLANK(Y12), "", IFERROR(VLOOKUP(Y12, '[1]낚시보상 (2)'!$B$2:$C$118, 2, FALSE), "1-*-"&amp;Y12))</f>
        <v>레인보우 전광판 1회</v>
      </c>
      <c r="Z67" s="6" t="str">
        <f>IF(ISBLANK(Z12), "", IFERROR(VLOOKUP(Z12, '[1]낚시보상 (2)'!$B$2:$C$118, 2, FALSE), "1-*-"&amp;Z12))</f>
        <v>레인보우 전광판 1회</v>
      </c>
      <c r="AA67" s="222"/>
      <c r="AB67" s="6" t="str">
        <f>IF(ISBLANK(AB12), "", IFERROR(VLOOKUP(AB12, '[1]낚시보상 (2)'!$B$2:$C$118, 2, FALSE), "-*-"&amp;AB12))</f>
        <v/>
      </c>
      <c r="AC67" s="6" t="s">
        <v>358</v>
      </c>
      <c r="AD67" s="6" t="s">
        <v>358</v>
      </c>
      <c r="AE67" s="6" t="s">
        <v>358</v>
      </c>
      <c r="AF67" s="222"/>
      <c r="AG67" s="6" t="str">
        <f>IF(ISBLANK(AG12), "", IFERROR(VLOOKUP(AG12, '[1]낚시보상 (2)'!$B$2:$C$118, 2, FALSE), "1-*-"&amp;AG12))</f>
        <v>레인보우 전광판 1회</v>
      </c>
      <c r="AH67" s="6" t="str">
        <f>IF(ISBLANK(AH12), "", IFERROR(VLOOKUP(AH12, '[1]낚시보상 (2)'!$B$2:$C$118, 2, FALSE), "1-*-"&amp;AH12))</f>
        <v>레인보우 전광판 1회</v>
      </c>
      <c r="AI67" s="6" t="str">
        <f>IF(ISBLANK(AI12), "", IFERROR(VLOOKUP(AI12, '[1]낚시보상 (2)'!$B$2:$C$118, 2, FALSE), "1-*-"&amp;AI12))</f>
        <v>레인보우 전광판 1회</v>
      </c>
      <c r="AJ67" s="222"/>
      <c r="AK67" s="6" t="str">
        <f>IF(ISBLANK(AK12), "", IFERROR(VLOOKUP(AK12, '[1]낚시보상 (2)'!$B$2:$C$118, 2, FALSE), "1-*-"&amp;AK12))</f>
        <v>레인보우 전광판 1회</v>
      </c>
      <c r="AL67" s="6" t="str">
        <f>IF(ISBLANK(AL12), "", IFERROR(VLOOKUP(AL12, '[1]낚시보상 (2)'!$B$2:$C$118, 2, FALSE), "1-*-"&amp;AL12))</f>
        <v>레인보우 전광판 1회</v>
      </c>
      <c r="AM67" s="6" t="str">
        <f>IF(ISBLANK(AM12), "", IFERROR(VLOOKUP(AM12, '[1]낚시보상 (2)'!$B$2:$C$118, 2, FALSE), "1-*-"&amp;AM12))</f>
        <v>레인보우 전광판 1회</v>
      </c>
    </row>
    <row r="68" spans="1:39" s="6" customFormat="1" x14ac:dyDescent="0.3">
      <c r="A68" s="224"/>
      <c r="C68" s="6" t="str">
        <f>IF(ISBLANK(C13), "", IFERROR(VLOOKUP(C13, '[1]낚시보상 (2)'!$B$2:$C$118, 2, FALSE), 0))</f>
        <v/>
      </c>
      <c r="D68" s="6" t="str">
        <f>IF(ISBLANK(D13), "", IFERROR(VLOOKUP(D13, '[1]낚시보상 (2)'!$B$2:$C$118, 2, FALSE), 0))</f>
        <v/>
      </c>
      <c r="E68" s="6" t="str">
        <f>IF(ISBLANK(E13), "", IFERROR(VLOOKUP(E13, '[1]낚시보상 (2)'!$B$2:$C$118, 2, FALSE), 0))</f>
        <v>망원경 1회 (2배)</v>
      </c>
      <c r="F68" s="222"/>
      <c r="G68" s="6" t="str">
        <f>IF(ISBLANK(G13), "", IFERROR(VLOOKUP(G13, '[1]낚시보상 (2)'!$B$2:$C$118, 2, FALSE), "1-*-"&amp;G13))</f>
        <v>레인보우 전광판 1회</v>
      </c>
      <c r="H68" s="6" t="str">
        <f>IF(ISBLANK(H13), "", IFERROR(VLOOKUP(H13, '[1]낚시보상 (2)'!$B$2:$C$118, 2, FALSE), "1-*-"&amp;H13))</f>
        <v>레인보우 전광판 1회</v>
      </c>
      <c r="I68" s="6" t="str">
        <f>IF(ISBLANK(I13), "", IFERROR(VLOOKUP(I13, '[1]낚시보상 (2)'!$B$2:$C$118, 2, FALSE), "1-*-"&amp;I13))</f>
        <v>레인보우 전광판 1회</v>
      </c>
      <c r="J68" s="222"/>
      <c r="K68" s="6" t="str">
        <f>IF(ISBLANK(K13), "", IFERROR(VLOOKUP(K13, '[1]낚시보상 (2)'!$B$2:$C$118, 2, FALSE), "1-*-"&amp;K13))</f>
        <v>개 껌</v>
      </c>
      <c r="L68" s="6" t="str">
        <f>IF(ISBLANK(L13), "", IFERROR(VLOOKUP(L13, '[1]낚시보상 (2)'!$B$2:$C$118, 2, FALSE), "1-*-"&amp;L13))</f>
        <v>개 껌</v>
      </c>
      <c r="M68" s="6" t="str">
        <f>IF(ISBLANK(M13), "", IFERROR(VLOOKUP(M13, '[1]낚시보상 (2)'!$B$2:$C$118, 2, FALSE), "1-*-"&amp;M13))</f>
        <v/>
      </c>
      <c r="N68" s="222"/>
      <c r="O68" s="6" t="str">
        <f>IF(ISBLANK(O13), "", IFERROR(VLOOKUP(O13, '[1]낚시보상 (2)'!$B$2:$C$118, 2, FALSE), "1-*-"&amp;O13))</f>
        <v/>
      </c>
      <c r="P68" s="6" t="str">
        <f>IF(ISBLANK(P13), "", IFERROR(VLOOKUP(P13, '[1]낚시보상 (2)'!$B$2:$C$118, 2, FALSE), "1-*-"&amp;P13))</f>
        <v>레인보우 전광판 1회</v>
      </c>
      <c r="Q68" s="6" t="str">
        <f>IF(ISBLANK(Q13), "", IFERROR(VLOOKUP(Q13, '[1]낚시보상 (2)'!$B$2:$C$118, 2, FALSE), "1-*-"&amp;Q13))</f>
        <v>레인보우 전광판 1회</v>
      </c>
      <c r="R68" s="6" t="str">
        <f>IF(ISBLANK(R13), "", IFERROR(VLOOKUP(R13, '[1]낚시보상 (2)'!$B$2:$C$118, 2, FALSE), "1-*-"&amp;R13))</f>
        <v>레인보우 전광판 1회</v>
      </c>
      <c r="S68" s="222"/>
      <c r="T68" s="6" t="str">
        <f>IF(ISBLANK(T13), "", IFERROR(VLOOKUP(T13, '[1]낚시보상 (2)'!$B$2:$C$118, 2, FALSE), "1-*-"&amp;T13))</f>
        <v>레인보우 전광판 1회</v>
      </c>
      <c r="U68" s="6" t="str">
        <f>IF(ISBLANK(U13), "", IFERROR(VLOOKUP(U13, '[1]낚시보상 (2)'!$B$2:$C$118, 2, FALSE), "1-*-"&amp;U13))</f>
        <v>레인보우 전광판 1회</v>
      </c>
      <c r="V68" s="6" t="str">
        <f>IF(ISBLANK(V13), "", IFERROR(VLOOKUP(V13, '[1]낚시보상 (2)'!$B$2:$C$118, 2, FALSE), "1-*-"&amp;V13))</f>
        <v>레인보우 전광판 1회</v>
      </c>
      <c r="W68" s="222"/>
      <c r="X68" s="6" t="str">
        <f>IF(ISBLANK(X13), "", IFERROR(VLOOKUP(X13, '[1]낚시보상 (2)'!$B$2:$C$118, 2, FALSE), "1-*-"&amp;X13))</f>
        <v>냠냠 영양제 2회</v>
      </c>
      <c r="Y68" s="6" t="str">
        <f>IF(ISBLANK(Y13), "", IFERROR(VLOOKUP(Y13, '[1]낚시보상 (2)'!$B$2:$C$118, 2, FALSE), "1-*-"&amp;Y13))</f>
        <v>냠냠 영양제 2회</v>
      </c>
      <c r="Z68" s="6" t="str">
        <f>IF(ISBLANK(Z13), "", IFERROR(VLOOKUP(Z13, '[1]낚시보상 (2)'!$B$2:$C$118, 2, FALSE), "1-*-"&amp;Z13))</f>
        <v/>
      </c>
      <c r="AA68" s="222"/>
      <c r="AB68" s="6" t="str">
        <f>IF(ISBLANK(AB13), "", IFERROR(VLOOKUP(AB13, '[1]낚시보상 (2)'!$B$2:$C$118, 2, FALSE), "-*-"&amp;AB13))</f>
        <v/>
      </c>
      <c r="AC68" s="6" t="str">
        <f>IF(ISBLANK(AC13), "", IFERROR(VLOOKUP(AC13, '[1]낚시보상 (2)'!$B$2:$C$118, 2, FALSE), "1-*-"&amp;AC13))</f>
        <v>레인보우 전광판 1회</v>
      </c>
      <c r="AD68" s="6" t="str">
        <f>IF(ISBLANK(AD13), "", IFERROR(VLOOKUP(AD13, '[1]낚시보상 (2)'!$B$2:$C$118, 2, FALSE), "1-*-"&amp;AD13))</f>
        <v>레인보우 전광판 1회</v>
      </c>
      <c r="AE68" s="6" t="str">
        <f>IF(ISBLANK(AE13), "", IFERROR(VLOOKUP(AE13, '[1]낚시보상 (2)'!$B$2:$C$118, 2, FALSE), "1-*-"&amp;AE13))</f>
        <v>레인보우 전광판 1회</v>
      </c>
      <c r="AF68" s="222"/>
      <c r="AG68" s="6" t="str">
        <f>IF(ISBLANK(AG13), "", IFERROR(VLOOKUP(AG13, '[1]낚시보상 (2)'!$B$2:$C$118, 2, FALSE), "1-*-"&amp;AG13))</f>
        <v>냠냠 영양제 1회</v>
      </c>
      <c r="AH68" s="6" t="str">
        <f>IF(ISBLANK(AH13), "", IFERROR(VLOOKUP(AH13, '[1]낚시보상 (2)'!$B$2:$C$118, 2, FALSE), "1-*-"&amp;AH13))</f>
        <v/>
      </c>
      <c r="AI68" s="6" t="str">
        <f>IF(ISBLANK(AI13), "", IFERROR(VLOOKUP(AI13, '[1]낚시보상 (2)'!$B$2:$C$118, 2, FALSE), "1-*-"&amp;AI13))</f>
        <v/>
      </c>
      <c r="AJ68" s="222"/>
      <c r="AK68" s="6" t="str">
        <f>IF(ISBLANK(AK13), "", IFERROR(VLOOKUP(AK13, '[1]낚시보상 (2)'!$B$2:$C$118, 2, FALSE), "1-*-"&amp;AK13))</f>
        <v>냠냠 영양제 1회</v>
      </c>
      <c r="AL68" s="6" t="str">
        <f>IF(ISBLANK(AL13), "", IFERROR(VLOOKUP(AL13, '[1]낚시보상 (2)'!$B$2:$C$118, 2, FALSE), "1-*-"&amp;AL13))</f>
        <v/>
      </c>
      <c r="AM68" s="6" t="str">
        <f>IF(ISBLANK(AM13), "", IFERROR(VLOOKUP(AM13, '[1]낚시보상 (2)'!$B$2:$C$118, 2, FALSE), "1-*-"&amp;AM13))</f>
        <v/>
      </c>
    </row>
    <row r="69" spans="1:39" s="6" customFormat="1" x14ac:dyDescent="0.3">
      <c r="A69" s="224"/>
      <c r="C69" s="6" t="str">
        <f>IF(ISBLANK(C14), "", IFERROR(VLOOKUP(C14, '[1]낚시보상 (2)'!$B$2:$C$118, 2, FALSE), 0))</f>
        <v>엠포인트 2배 획득 1회</v>
      </c>
      <c r="D69" s="6" t="str">
        <f>IF(ISBLANK(D14), "", IFERROR(VLOOKUP(D14, '[1]낚시보상 (2)'!$B$2:$C$118, 2, FALSE), 0))</f>
        <v>엠포인트 2배 획득 1회</v>
      </c>
      <c r="E69" s="6" t="str">
        <f>IF(ISBLANK(E14), "", IFERROR(VLOOKUP(E14, '[1]낚시보상 (2)'!$B$2:$C$118, 2, FALSE), 0))</f>
        <v>엠포인트 2배 획득 1회</v>
      </c>
      <c r="F69" s="222"/>
      <c r="G69" s="6" t="str">
        <f>IF(ISBLANK(G14), "", IFERROR(VLOOKUP(G14, '[1]낚시보상 (2)'!$B$2:$C$118, 2, FALSE), "1-*-"&amp;G14))</f>
        <v>개 껌</v>
      </c>
      <c r="H69" s="6" t="str">
        <f>IF(ISBLANK(H14), "", IFERROR(VLOOKUP(H14, '[1]낚시보상 (2)'!$B$2:$C$118, 2, FALSE), "1-*-"&amp;H14))</f>
        <v>개 껌</v>
      </c>
      <c r="I69" s="6" t="str">
        <f>IF(ISBLANK(I14), "", IFERROR(VLOOKUP(I14, '[1]낚시보상 (2)'!$B$2:$C$118, 2, FALSE), "1-*-"&amp;I14))</f>
        <v>개 껌</v>
      </c>
      <c r="J69" s="222"/>
      <c r="K69" s="6" t="str">
        <f>IF(ISBLANK(K14), "", IFERROR(VLOOKUP(K14, '[1]낚시보상 (2)'!$B$2:$C$118, 2, FALSE), "1-*-"&amp;K14))</f>
        <v>개 껌 2개</v>
      </c>
      <c r="L69" s="6" t="str">
        <f>IF(ISBLANK(L14), "", IFERROR(VLOOKUP(L14, '[1]낚시보상 (2)'!$B$2:$C$118, 2, FALSE), "1-*-"&amp;L14))</f>
        <v>개 껌 2개</v>
      </c>
      <c r="M69" s="6" t="str">
        <f>IF(ISBLANK(M14), "", IFERROR(VLOOKUP(M14, '[1]낚시보상 (2)'!$B$2:$C$118, 2, FALSE), "1-*-"&amp;M14))</f>
        <v>개 껌 2개</v>
      </c>
      <c r="N69" s="222"/>
      <c r="O69" s="6" t="str">
        <f>IF(ISBLANK(O14), "", IFERROR(VLOOKUP(O14, '[1]낚시보상 (2)'!$B$2:$C$118, 2, FALSE), "1-*-"&amp;O14))</f>
        <v/>
      </c>
      <c r="P69" s="6" t="str">
        <f>IF(ISBLANK(P14), "", IFERROR(VLOOKUP(P14, '[1]낚시보상 (2)'!$B$2:$C$118, 2, FALSE), "1-*-"&amp;P14))</f>
        <v>냠냠 영양제 1회</v>
      </c>
      <c r="Q69" s="6" t="str">
        <f>IF(ISBLANK(Q14), "", IFERROR(VLOOKUP(Q14, '[1]낚시보상 (2)'!$B$2:$C$118, 2, FALSE), "1-*-"&amp;Q14))</f>
        <v>냠냠 영양제 1회</v>
      </c>
      <c r="R69" s="6" t="str">
        <f>IF(ISBLANK(R14), "", IFERROR(VLOOKUP(R14, '[1]낚시보상 (2)'!$B$2:$C$118, 2, FALSE), "1-*-"&amp;R14))</f>
        <v>냠냠 영양제 1회</v>
      </c>
      <c r="S69" s="222"/>
      <c r="T69" s="6" t="str">
        <f>IF(ISBLANK(T14), "", IFERROR(VLOOKUP(T14, '[1]낚시보상 (2)'!$B$2:$C$118, 2, FALSE), "1-*-"&amp;T14))</f>
        <v>레인보우 전광판 1회</v>
      </c>
      <c r="U69" s="6" t="str">
        <f>IF(ISBLANK(U14), "", IFERROR(VLOOKUP(U14, '[1]낚시보상 (2)'!$B$2:$C$118, 2, FALSE), "1-*-"&amp;U14))</f>
        <v>레인보우 전광판 1회</v>
      </c>
      <c r="V69" s="6" t="str">
        <f>IF(ISBLANK(V14), "", IFERROR(VLOOKUP(V14, '[1]낚시보상 (2)'!$B$2:$C$118, 2, FALSE), "1-*-"&amp;V14))</f>
        <v>레인보우 전광판 1회</v>
      </c>
      <c r="W69" s="222"/>
      <c r="X69" s="6" t="str">
        <f>IF(ISBLANK(X14), "", IFERROR(VLOOKUP(X14, '[1]낚시보상 (2)'!$B$2:$C$118, 2, FALSE), "1-*-"&amp;X14))</f>
        <v>냠냠 영양제 3회</v>
      </c>
      <c r="Y69" s="6" t="str">
        <f>IF(ISBLANK(Y14), "", IFERROR(VLOOKUP(Y14, '[1]낚시보상 (2)'!$B$2:$C$118, 2, FALSE), "1-*-"&amp;Y14))</f>
        <v>냠냠 영양제 3회</v>
      </c>
      <c r="Z69" s="6" t="str">
        <f>IF(ISBLANK(Z14), "", IFERROR(VLOOKUP(Z14, '[1]낚시보상 (2)'!$B$2:$C$118, 2, FALSE), "1-*-"&amp;Z14))</f>
        <v>냠냠 영양제 3회</v>
      </c>
      <c r="AA69" s="222"/>
      <c r="AB69" s="6" t="str">
        <f>IF(ISBLANK(AB14), "", IFERROR(VLOOKUP(AB14, '[1]낚시보상 (2)'!$B$2:$C$118, 2, FALSE), "-*-"&amp;AB14))</f>
        <v/>
      </c>
      <c r="AC69" s="6" t="str">
        <f>IF(ISBLANK(AC14), "", IFERROR(VLOOKUP(AC14, '[1]낚시보상 (2)'!$B$2:$C$118, 2, FALSE), "1-*-"&amp;AC14))</f>
        <v>레인보우 전광판 1회</v>
      </c>
      <c r="AD69" s="6" t="str">
        <f>IF(ISBLANK(AD14), "", IFERROR(VLOOKUP(AD14, '[1]낚시보상 (2)'!$B$2:$C$118, 2, FALSE), "1-*-"&amp;AD14))</f>
        <v>레인보우 전광판 1회</v>
      </c>
      <c r="AE69" s="6" t="str">
        <f>IF(ISBLANK(AE14), "", IFERROR(VLOOKUP(AE14, '[1]낚시보상 (2)'!$B$2:$C$118, 2, FALSE), "1-*-"&amp;AE14))</f>
        <v>레인보우 전광판 1회</v>
      </c>
      <c r="AF69" s="222"/>
      <c r="AG69" s="6" t="str">
        <f>IF(ISBLANK(AG14), "", IFERROR(VLOOKUP(AG14, '[1]낚시보상 (2)'!$B$2:$C$118, 2, FALSE), "1-*-"&amp;AG14))</f>
        <v>냠냠 개사료 1회</v>
      </c>
      <c r="AH69" s="6" t="str">
        <f>IF(ISBLANK(AH14), "", IFERROR(VLOOKUP(AH14, '[1]낚시보상 (2)'!$B$2:$C$118, 2, FALSE), "1-*-"&amp;AH14))</f>
        <v>냠냠 개사료 1회</v>
      </c>
      <c r="AI69" s="6" t="str">
        <f>IF(ISBLANK(AI14), "", IFERROR(VLOOKUP(AI14, '[1]낚시보상 (2)'!$B$2:$C$118, 2, FALSE), "1-*-"&amp;AI14))</f>
        <v>냠냠 개사료 1회</v>
      </c>
      <c r="AJ69" s="222"/>
      <c r="AK69" s="6" t="str">
        <f>IF(ISBLANK(AK14), "", IFERROR(VLOOKUP(AK14, '[1]낚시보상 (2)'!$B$2:$C$118, 2, FALSE), "1-*-"&amp;AK14))</f>
        <v>냠냠 개사료 1회</v>
      </c>
      <c r="AL69" s="6" t="str">
        <f>IF(ISBLANK(AL14), "", IFERROR(VLOOKUP(AL14, '[1]낚시보상 (2)'!$B$2:$C$118, 2, FALSE), "1-*-"&amp;AL14))</f>
        <v>냠냠 개사료 1회</v>
      </c>
      <c r="AM69" s="6" t="str">
        <f>IF(ISBLANK(AM14), "", IFERROR(VLOOKUP(AM14, '[1]낚시보상 (2)'!$B$2:$C$118, 2, FALSE), "1-*-"&amp;AM14))</f>
        <v>냠냠 개사료 1회</v>
      </c>
    </row>
    <row r="70" spans="1:39" s="6" customFormat="1" x14ac:dyDescent="0.3">
      <c r="A70" s="224"/>
      <c r="C70" s="6" t="str">
        <f>IF(ISBLANK(C15), "", IFERROR(VLOOKUP(C15, '[1]낚시보상 (2)'!$B$2:$C$118, 2, FALSE), 0))</f>
        <v>경험치 2배 획득 1회</v>
      </c>
      <c r="D70" s="6" t="str">
        <f>IF(ISBLANK(D15), "", IFERROR(VLOOKUP(D15, '[1]낚시보상 (2)'!$B$2:$C$118, 2, FALSE), 0))</f>
        <v>경험치 2배 획득 1회</v>
      </c>
      <c r="E70" s="6" t="str">
        <f>IF(ISBLANK(E15), "", IFERROR(VLOOKUP(E15, '[1]낚시보상 (2)'!$B$2:$C$118, 2, FALSE), 0))</f>
        <v>경험치 2배 획득 1회</v>
      </c>
      <c r="F70" s="222"/>
      <c r="G70" s="6" t="str">
        <f>IF(ISBLANK(G15), "", IFERROR(VLOOKUP(G15, '[1]낚시보상 (2)'!$B$2:$C$118, 2, FALSE), "1-*-"&amp;G15))</f>
        <v>개 껌 2개</v>
      </c>
      <c r="H70" s="6" t="str">
        <f>IF(ISBLANK(H15), "", IFERROR(VLOOKUP(H15, '[1]낚시보상 (2)'!$B$2:$C$118, 2, FALSE), "1-*-"&amp;H15))</f>
        <v>개 껌 2개</v>
      </c>
      <c r="I70" s="6" t="str">
        <f>IF(ISBLANK(I15), "", IFERROR(VLOOKUP(I15, '[1]낚시보상 (2)'!$B$2:$C$118, 2, FALSE), "1-*-"&amp;I15))</f>
        <v>개 껌 2개</v>
      </c>
      <c r="J70" s="222"/>
      <c r="K70" s="6" t="str">
        <f>IF(ISBLANK(K15), "", IFERROR(VLOOKUP(K15, '[1]낚시보상 (2)'!$B$2:$C$118, 2, FALSE), "1-*-"&amp;K15))</f>
        <v>개 껌 3개</v>
      </c>
      <c r="L70" s="6" t="str">
        <f>IF(ISBLANK(L15), "", IFERROR(VLOOKUP(L15, '[1]낚시보상 (2)'!$B$2:$C$118, 2, FALSE), "1-*-"&amp;L15))</f>
        <v>개 껌 3개</v>
      </c>
      <c r="M70" s="6" t="str">
        <f>IF(ISBLANK(M15), "", IFERROR(VLOOKUP(M15, '[1]낚시보상 (2)'!$B$2:$C$118, 2, FALSE), "1-*-"&amp;M15))</f>
        <v>개 껌 3개</v>
      </c>
      <c r="N70" s="222"/>
      <c r="O70" s="6" t="str">
        <f>IF(ISBLANK(O15), "", IFERROR(VLOOKUP(O15, '[1]낚시보상 (2)'!$B$2:$C$118, 2, FALSE), "1-*-"&amp;O15))</f>
        <v/>
      </c>
      <c r="P70" s="6" t="str">
        <f>IF(ISBLANK(P15), "", IFERROR(VLOOKUP(P15, '[1]낚시보상 (2)'!$B$2:$C$118, 2, FALSE), "1-*-"&amp;P15))</f>
        <v>가공된 진화석 1회</v>
      </c>
      <c r="Q70" s="6" t="str">
        <f>IF(ISBLANK(Q15), "", IFERROR(VLOOKUP(Q15, '[1]낚시보상 (2)'!$B$2:$C$118, 2, FALSE), "1-*-"&amp;Q15))</f>
        <v>가공된 진화석 1회</v>
      </c>
      <c r="R70" s="6" t="str">
        <f>IF(ISBLANK(R15), "", IFERROR(VLOOKUP(R15, '[1]낚시보상 (2)'!$B$2:$C$118, 2, FALSE), "1-*-"&amp;R15))</f>
        <v>가공된 진화석 1회</v>
      </c>
      <c r="S70" s="222"/>
      <c r="T70" s="6" t="str">
        <f>IF(ISBLANK(T15), "", IFERROR(VLOOKUP(T15, '[1]낚시보상 (2)'!$B$2:$C$118, 2, FALSE), "1-*-"&amp;T15))</f>
        <v>냠냠 영양제 2회</v>
      </c>
      <c r="U70" s="6" t="str">
        <f>IF(ISBLANK(U15), "", IFERROR(VLOOKUP(U15, '[1]낚시보상 (2)'!$B$2:$C$118, 2, FALSE), "1-*-"&amp;U15))</f>
        <v>냠냠 영양제 2회</v>
      </c>
      <c r="V70" s="6" t="str">
        <f>IF(ISBLANK(V15), "", IFERROR(VLOOKUP(V15, '[1]낚시보상 (2)'!$B$2:$C$118, 2, FALSE), "1-*-"&amp;V15))</f>
        <v>냠냠 영양제 2회</v>
      </c>
      <c r="W70" s="222"/>
      <c r="X70" s="6" t="str">
        <f>IF(ISBLANK(X15), "", IFERROR(VLOOKUP(X15, '[1]낚시보상 (2)'!$B$2:$C$118, 2, FALSE), "1-*-"&amp;X15))</f>
        <v>가공된 진화석 3회</v>
      </c>
      <c r="Y70" s="6" t="str">
        <f>IF(ISBLANK(Y15), "", IFERROR(VLOOKUP(Y15, '[1]낚시보상 (2)'!$B$2:$C$118, 2, FALSE), "1-*-"&amp;Y15))</f>
        <v>가공된 진화석 3회</v>
      </c>
      <c r="Z70" s="6" t="str">
        <f>IF(ISBLANK(Z15), "", IFERROR(VLOOKUP(Z15, '[1]낚시보상 (2)'!$B$2:$C$118, 2, FALSE), "1-*-"&amp;Z15))</f>
        <v/>
      </c>
      <c r="AA70" s="222"/>
      <c r="AB70" s="6" t="str">
        <f>IF(ISBLANK(AB15), "", IFERROR(VLOOKUP(AB15, '[1]낚시보상 (2)'!$B$2:$C$118, 2, FALSE), "-*-"&amp;AB15))</f>
        <v/>
      </c>
      <c r="AC70" s="6" t="str">
        <f>IF(ISBLANK(AC15), "", IFERROR(VLOOKUP(AC15, '[1]낚시보상 (2)'!$B$2:$C$118, 2, FALSE), "1-*-"&amp;AC15))</f>
        <v>냠냠 영양제 1회</v>
      </c>
      <c r="AD70" s="6" t="str">
        <f>IF(ISBLANK(AD15), "", IFERROR(VLOOKUP(AD15, '[1]낚시보상 (2)'!$B$2:$C$118, 2, FALSE), "1-*-"&amp;AD15))</f>
        <v>냠냠 영양제 1회</v>
      </c>
      <c r="AE70" s="6" t="str">
        <f>IF(ISBLANK(AE15), "", IFERROR(VLOOKUP(AE15, '[1]낚시보상 (2)'!$B$2:$C$118, 2, FALSE), "1-*-"&amp;AE15))</f>
        <v>냠냠 영양제 1회</v>
      </c>
      <c r="AF70" s="222"/>
      <c r="AG70" s="6" t="str">
        <f>IF(ISBLANK(AG15), "", IFERROR(VLOOKUP(AG15, '[1]낚시보상 (2)'!$B$2:$C$118, 2, FALSE), "1-*-"&amp;AG15))</f>
        <v>가공된 진화석 2회</v>
      </c>
      <c r="AH70" s="6" t="str">
        <f>IF(ISBLANK(AH15), "", IFERROR(VLOOKUP(AH15, '[1]낚시보상 (2)'!$B$2:$C$118, 2, FALSE), "1-*-"&amp;AH15))</f>
        <v>가공된 진화석 2회</v>
      </c>
      <c r="AI70" s="6" t="str">
        <f>IF(ISBLANK(AI15), "", IFERROR(VLOOKUP(AI15, '[1]낚시보상 (2)'!$B$2:$C$118, 2, FALSE), "1-*-"&amp;AI15))</f>
        <v/>
      </c>
      <c r="AJ70" s="222"/>
      <c r="AK70" s="6" t="str">
        <f>IF(ISBLANK(AK15), "", IFERROR(VLOOKUP(AK15, '[1]낚시보상 (2)'!$B$2:$C$118, 2, FALSE), "1-*-"&amp;AK15))</f>
        <v>냠냠 개사료 2회</v>
      </c>
      <c r="AL70" s="6" t="str">
        <f>IF(ISBLANK(AL15), "", IFERROR(VLOOKUP(AL15, '[1]낚시보상 (2)'!$B$2:$C$118, 2, FALSE), "1-*-"&amp;AL15))</f>
        <v/>
      </c>
      <c r="AM70" s="6" t="str">
        <f>IF(ISBLANK(AM15), "", IFERROR(VLOOKUP(AM15, '[1]낚시보상 (2)'!$B$2:$C$118, 2, FALSE), "1-*-"&amp;AM15))</f>
        <v/>
      </c>
    </row>
    <row r="71" spans="1:39" s="6" customFormat="1" x14ac:dyDescent="0.3">
      <c r="A71" s="224"/>
      <c r="C71" s="6" t="str">
        <f>IF(ISBLANK(C16), "", IFERROR(VLOOKUP(C16, '[1]낚시보상 (2)'!$B$2:$C$118, 2, FALSE), 0))</f>
        <v>개 껌</v>
      </c>
      <c r="D71" s="6" t="str">
        <f>IF(ISBLANK(D16), "", IFERROR(VLOOKUP(D16, '[1]낚시보상 (2)'!$B$2:$C$118, 2, FALSE), 0))</f>
        <v>개 껌</v>
      </c>
      <c r="E71" s="6" t="str">
        <f>IF(ISBLANK(E16), "", IFERROR(VLOOKUP(E16, '[1]낚시보상 (2)'!$B$2:$C$118, 2, FALSE), 0))</f>
        <v>개 껌</v>
      </c>
      <c r="F71" s="222"/>
      <c r="G71" s="6" t="str">
        <f>IF(ISBLANK(G16), "", IFERROR(VLOOKUP(G16, '[1]낚시보상 (2)'!$B$2:$C$118, 2, FALSE), "1-*-"&amp;G16))</f>
        <v>일반 진화석 1개</v>
      </c>
      <c r="H71" s="6" t="str">
        <f>IF(ISBLANK(H16), "", IFERROR(VLOOKUP(H16, '[1]낚시보상 (2)'!$B$2:$C$118, 2, FALSE), "1-*-"&amp;H16))</f>
        <v>일반 진화석 1개</v>
      </c>
      <c r="I71" s="6" t="str">
        <f>IF(ISBLANK(I16), "", IFERROR(VLOOKUP(I16, '[1]낚시보상 (2)'!$B$2:$C$118, 2, FALSE), "1-*-"&amp;I16))</f>
        <v>일반 진화석 1개</v>
      </c>
      <c r="J71" s="222"/>
      <c r="K71" s="6" t="str">
        <f>IF(ISBLANK(K16), "", IFERROR(VLOOKUP(K16, '[1]낚시보상 (2)'!$B$2:$C$118, 2, FALSE), "1-*-"&amp;K16))</f>
        <v>일반 진화석 2개</v>
      </c>
      <c r="L71" s="6" t="str">
        <f>IF(ISBLANK(L16), "", IFERROR(VLOOKUP(L16, '[1]낚시보상 (2)'!$B$2:$C$118, 2, FALSE), "1-*-"&amp;L16))</f>
        <v>일반 진화석 2개</v>
      </c>
      <c r="M71" s="6" t="str">
        <f>IF(ISBLANK(M16), "", IFERROR(VLOOKUP(M16, '[1]낚시보상 (2)'!$B$2:$C$118, 2, FALSE), "1-*-"&amp;M16))</f>
        <v>일반 진화석 2개</v>
      </c>
      <c r="N71" s="222"/>
      <c r="O71" s="6" t="str">
        <f>IF(ISBLANK(O16), "", IFERROR(VLOOKUP(O16, '[1]낚시보상 (2)'!$B$2:$C$118, 2, FALSE), "1-*-"&amp;O16))</f>
        <v/>
      </c>
      <c r="P71" s="6" t="str">
        <f>IF(ISBLANK(P16), "", IFERROR(VLOOKUP(P16, '[1]낚시보상 (2)'!$B$2:$C$118, 2, FALSE), "1-*-"&amp;P16))</f>
        <v>기본 씨앗 랜덤 박스</v>
      </c>
      <c r="Q71" s="6" t="str">
        <f>IF(ISBLANK(Q16), "", IFERROR(VLOOKUP(Q16, '[1]낚시보상 (2)'!$B$2:$C$118, 2, FALSE), "1-*-"&amp;Q16))</f>
        <v>기본 씨앗 랜덤 박스</v>
      </c>
      <c r="R71" s="6" t="str">
        <f>IF(ISBLANK(R16), "", IFERROR(VLOOKUP(R16, '[1]낚시보상 (2)'!$B$2:$C$118, 2, FALSE), "1-*-"&amp;R16))</f>
        <v>기본 씨앗 랜덤 박스</v>
      </c>
      <c r="S71" s="222"/>
      <c r="T71" s="6" t="str">
        <f>IF(ISBLANK(T16), "", IFERROR(VLOOKUP(T16, '[1]낚시보상 (2)'!$B$2:$C$118, 2, FALSE), "1-*-"&amp;T16))</f>
        <v>가공된 진화석 2회</v>
      </c>
      <c r="U71" s="6" t="str">
        <f>IF(ISBLANK(U16), "", IFERROR(VLOOKUP(U16, '[1]낚시보상 (2)'!$B$2:$C$118, 2, FALSE), "1-*-"&amp;U16))</f>
        <v>가공된 진화석 2회</v>
      </c>
      <c r="V71" s="6" t="str">
        <f>IF(ISBLANK(V16), "", IFERROR(VLOOKUP(V16, '[1]낚시보상 (2)'!$B$2:$C$118, 2, FALSE), "1-*-"&amp;V16))</f>
        <v>가공된 진화석 2회</v>
      </c>
      <c r="W71" s="222"/>
      <c r="X71" s="6" t="str">
        <f>IF(ISBLANK(X16), "", IFERROR(VLOOKUP(X16, '[1]낚시보상 (2)'!$B$2:$C$118, 2, FALSE), "1-*-"&amp;X16))</f>
        <v>인비져블 레벨 (2일)</v>
      </c>
      <c r="Y71" s="6" t="str">
        <f>IF(ISBLANK(Y16), "", IFERROR(VLOOKUP(Y16, '[1]낚시보상 (2)'!$B$2:$C$118, 2, FALSE), "1-*-"&amp;Y16))</f>
        <v>인비져블 레벨 (2일)</v>
      </c>
      <c r="Z71" s="6" t="str">
        <f>IF(ISBLANK(Z16), "", IFERROR(VLOOKUP(Z16, '[1]낚시보상 (2)'!$B$2:$C$118, 2, FALSE), "1-*-"&amp;Z16))</f>
        <v/>
      </c>
      <c r="AA71" s="222"/>
      <c r="AB71" s="6" t="str">
        <f>IF(ISBLANK(AB16), "", IFERROR(VLOOKUP(AB16, '[1]낚시보상 (2)'!$B$2:$C$118, 2, FALSE), "-*-"&amp;AB16))</f>
        <v/>
      </c>
      <c r="AC71" s="6" t="str">
        <f>IF(ISBLANK(AC16), "", IFERROR(VLOOKUP(AC16, '[1]낚시보상 (2)'!$B$2:$C$118, 2, FALSE), "1-*-"&amp;AC16))</f>
        <v>가공된 진화석 1회</v>
      </c>
      <c r="AD71" s="6" t="str">
        <f>IF(ISBLANK(AD16), "", IFERROR(VLOOKUP(AD16, '[1]낚시보상 (2)'!$B$2:$C$118, 2, FALSE), "1-*-"&amp;AD16))</f>
        <v>가공된 진화석 1회</v>
      </c>
      <c r="AE71" s="6" t="str">
        <f>IF(ISBLANK(AE16), "", IFERROR(VLOOKUP(AE16, '[1]낚시보상 (2)'!$B$2:$C$118, 2, FALSE), "1-*-"&amp;AE16))</f>
        <v>가공된 진화석 1회</v>
      </c>
      <c r="AF71" s="222"/>
      <c r="AG71" s="6" t="str">
        <f>IF(ISBLANK(AG16), "", IFERROR(VLOOKUP(AG16, '[1]낚시보상 (2)'!$B$2:$C$118, 2, FALSE), "1-*-"&amp;AG16))</f>
        <v>인비져블 레벨 (2일)</v>
      </c>
      <c r="AH71" s="6" t="str">
        <f>IF(ISBLANK(AH16), "", IFERROR(VLOOKUP(AH16, '[1]낚시보상 (2)'!$B$2:$C$118, 2, FALSE), "1-*-"&amp;AH16))</f>
        <v>인비져블 레벨 (2일)</v>
      </c>
      <c r="AI71" s="6" t="str">
        <f>IF(ISBLANK(AI16), "", IFERROR(VLOOKUP(AI16, '[1]낚시보상 (2)'!$B$2:$C$118, 2, FALSE), "1-*-"&amp;AI16))</f>
        <v>인비져블 레벨 (2일)</v>
      </c>
      <c r="AJ71" s="222"/>
      <c r="AK71" s="6" t="str">
        <f>IF(ISBLANK(AK16), "", IFERROR(VLOOKUP(AK16, '[1]낚시보상 (2)'!$B$2:$C$118, 2, FALSE), "1-*-"&amp;AK16))</f>
        <v>가공된 진화석 3회</v>
      </c>
      <c r="AL71" s="6" t="str">
        <f>IF(ISBLANK(AL16), "", IFERROR(VLOOKUP(AL16, '[1]낚시보상 (2)'!$B$2:$C$118, 2, FALSE), "1-*-"&amp;AL16))</f>
        <v>가공된 진화석 3회</v>
      </c>
      <c r="AM71" s="6" t="str">
        <f>IF(ISBLANK(AM16), "", IFERROR(VLOOKUP(AM16, '[1]낚시보상 (2)'!$B$2:$C$118, 2, FALSE), "1-*-"&amp;AM16))</f>
        <v/>
      </c>
    </row>
    <row r="72" spans="1:39" s="6" customFormat="1" x14ac:dyDescent="0.3">
      <c r="A72" s="224"/>
      <c r="C72" s="6" t="str">
        <f>IF(ISBLANK(C17), "", IFERROR(VLOOKUP(C17, '[1]낚시보상 (2)'!$B$2:$C$118, 2, FALSE), 0))</f>
        <v>일반 진화석</v>
      </c>
      <c r="D72" s="6" t="str">
        <f>IF(ISBLANK(D17), "", IFERROR(VLOOKUP(D17, '[1]낚시보상 (2)'!$B$2:$C$118, 2, FALSE), 0))</f>
        <v>일반 진화석</v>
      </c>
      <c r="E72" s="6" t="str">
        <f>IF(ISBLANK(E17), "", IFERROR(VLOOKUP(E17, '[1]낚시보상 (2)'!$B$2:$C$118, 2, FALSE), 0))</f>
        <v>일반 진화석</v>
      </c>
      <c r="F72" s="222"/>
      <c r="G72" s="6" t="str">
        <f>IF(ISBLANK(G17), "", IFERROR(VLOOKUP(G17, '[1]낚시보상 (2)'!$B$2:$C$118, 2, FALSE), "1-*-"&amp;G17))</f>
        <v>일반 진화석 2개</v>
      </c>
      <c r="H72" s="6" t="str">
        <f>IF(ISBLANK(H17), "", IFERROR(VLOOKUP(H17, '[1]낚시보상 (2)'!$B$2:$C$118, 2, FALSE), "1-*-"&amp;H17))</f>
        <v>일반 진화석 2개</v>
      </c>
      <c r="I72" s="6" t="str">
        <f>IF(ISBLANK(I17), "", IFERROR(VLOOKUP(I17, '[1]낚시보상 (2)'!$B$2:$C$118, 2, FALSE), "1-*-"&amp;I17))</f>
        <v>일반 진화석 2개</v>
      </c>
      <c r="J72" s="222"/>
      <c r="K72" s="6" t="str">
        <f>IF(ISBLANK(K17), "", IFERROR(VLOOKUP(K17, '[1]낚시보상 (2)'!$B$2:$C$118, 2, FALSE), "1-*-"&amp;K17))</f>
        <v>인비져블 레벨 (2일)</v>
      </c>
      <c r="L72" s="6" t="str">
        <f>IF(ISBLANK(L17), "", IFERROR(VLOOKUP(L17, '[1]낚시보상 (2)'!$B$2:$C$118, 2, FALSE), "1-*-"&amp;L17))</f>
        <v>인비져블 레벨 (2일)</v>
      </c>
      <c r="M72" s="6" t="str">
        <f>IF(ISBLANK(M17), "", IFERROR(VLOOKUP(M17, '[1]낚시보상 (2)'!$B$2:$C$118, 2, FALSE), "1-*-"&amp;M17))</f>
        <v>인비져블 레벨 (2일)</v>
      </c>
      <c r="N72" s="222"/>
      <c r="O72" s="6" t="str">
        <f>IF(ISBLANK(O17), "", IFERROR(VLOOKUP(O17, '[1]낚시보상 (2)'!$B$2:$C$118, 2, FALSE), "1-*-"&amp;O17))</f>
        <v/>
      </c>
      <c r="P72" s="6" t="str">
        <f>IF(ISBLANK(P17), "", IFERROR(VLOOKUP(P17, '[1]낚시보상 (2)'!$B$2:$C$118, 2, FALSE), "1-*-"&amp;P17))</f>
        <v>달빛 씨앗 랜덤박스</v>
      </c>
      <c r="Q72" s="6" t="str">
        <f>IF(ISBLANK(Q17), "", IFERROR(VLOOKUP(Q17, '[1]낚시보상 (2)'!$B$2:$C$118, 2, FALSE), "1-*-"&amp;Q17))</f>
        <v>달빛 씨앗 랜덤박스</v>
      </c>
      <c r="R72" s="6" t="str">
        <f>IF(ISBLANK(R17), "", IFERROR(VLOOKUP(R17, '[1]낚시보상 (2)'!$B$2:$C$118, 2, FALSE), "1-*-"&amp;R17))</f>
        <v>달빛 씨앗 랜덤박스</v>
      </c>
      <c r="S72" s="222"/>
      <c r="T72" s="6" t="str">
        <f>IF(ISBLANK(T17), "", IFERROR(VLOOKUP(T17, '[1]낚시보상 (2)'!$B$2:$C$118, 2, FALSE), "1-*-"&amp;T17))</f>
        <v>인비져블 레벨 (2일)</v>
      </c>
      <c r="U72" s="6" t="str">
        <f>IF(ISBLANK(U17), "", IFERROR(VLOOKUP(U17, '[1]낚시보상 (2)'!$B$2:$C$118, 2, FALSE), "1-*-"&amp;U17))</f>
        <v>인비져블 레벨 (2일)</v>
      </c>
      <c r="V72" s="6" t="str">
        <f>IF(ISBLANK(V17), "", IFERROR(VLOOKUP(V17, '[1]낚시보상 (2)'!$B$2:$C$118, 2, FALSE), "1-*-"&amp;V17))</f>
        <v>인비져블 레벨 (2일)</v>
      </c>
      <c r="W72" s="222"/>
      <c r="X72" s="6" t="str">
        <f>IF(ISBLANK(X17), "", IFERROR(VLOOKUP(X17, '[1]낚시보상 (2)'!$B$2:$C$118, 2, FALSE), "1-*-"&amp;X17))</f>
        <v>인비져블 레벨 (6일)</v>
      </c>
      <c r="Y72" s="6" t="str">
        <f>IF(ISBLANK(Y17), "", IFERROR(VLOOKUP(Y17, '[1]낚시보상 (2)'!$B$2:$C$118, 2, FALSE), "1-*-"&amp;Y17))</f>
        <v>인비져블 레벨 (6일)</v>
      </c>
      <c r="Z72" s="6" t="str">
        <f>IF(ISBLANK(Z17), "", IFERROR(VLOOKUP(Z17, '[1]낚시보상 (2)'!$B$2:$C$118, 2, FALSE), "1-*-"&amp;Z17))</f>
        <v/>
      </c>
      <c r="AA72" s="222"/>
      <c r="AB72" s="6" t="str">
        <f>IF(ISBLANK(AB17), "", IFERROR(VLOOKUP(AB17, '[1]낚시보상 (2)'!$B$2:$C$118, 2, FALSE), "-*-"&amp;AB17))</f>
        <v/>
      </c>
      <c r="AC72" s="6" t="str">
        <f>IF(ISBLANK(AC17), "", IFERROR(VLOOKUP(AC17, '[1]낚시보상 (2)'!$B$2:$C$118, 2, FALSE), "1-*-"&amp;AC17))</f>
        <v>기본 씨앗 랜덤 박스</v>
      </c>
      <c r="AD72" s="6" t="str">
        <f>IF(ISBLANK(AD17), "", IFERROR(VLOOKUP(AD17, '[1]낚시보상 (2)'!$B$2:$C$118, 2, FALSE), "1-*-"&amp;AD17))</f>
        <v>기본 씨앗 랜덤 박스</v>
      </c>
      <c r="AE72" s="6" t="str">
        <f>IF(ISBLANK(AE17), "", IFERROR(VLOOKUP(AE17, '[1]낚시보상 (2)'!$B$2:$C$118, 2, FALSE), "1-*-"&amp;AE17))</f>
        <v>기본 씨앗 랜덤 박스</v>
      </c>
      <c r="AF72" s="222"/>
      <c r="AG72" s="6" t="str">
        <f>IF(ISBLANK(AG17), "", IFERROR(VLOOKUP(AG17, '[1]낚시보상 (2)'!$B$2:$C$118, 2, FALSE), "1-*-"&amp;AG17))</f>
        <v>달빛 씨앗 랜덤박스</v>
      </c>
      <c r="AH72" s="6" t="str">
        <f>IF(ISBLANK(AH17), "", IFERROR(VLOOKUP(AH17, '[1]낚시보상 (2)'!$B$2:$C$118, 2, FALSE), "1-*-"&amp;AH17))</f>
        <v>달빛 씨앗 랜덤박스</v>
      </c>
      <c r="AI72" s="6" t="str">
        <f>IF(ISBLANK(AI17), "", IFERROR(VLOOKUP(AI17, '[1]낚시보상 (2)'!$B$2:$C$118, 2, FALSE), "1-*-"&amp;AI17))</f>
        <v/>
      </c>
      <c r="AJ72" s="222"/>
      <c r="AK72" s="6" t="str">
        <f>IF(ISBLANK(AK17), "", IFERROR(VLOOKUP(AK17, '[1]낚시보상 (2)'!$B$2:$C$118, 2, FALSE), "1-*-"&amp;AK17))</f>
        <v>인비져블 레벨 (2일)</v>
      </c>
      <c r="AL72" s="6" t="str">
        <f>IF(ISBLANK(AL17), "", IFERROR(VLOOKUP(AL17, '[1]낚시보상 (2)'!$B$2:$C$118, 2, FALSE), "1-*-"&amp;AL17))</f>
        <v>인비져블 레벨 (2일)</v>
      </c>
      <c r="AM72" s="6" t="str">
        <f>IF(ISBLANK(AM17), "", IFERROR(VLOOKUP(AM17, '[1]낚시보상 (2)'!$B$2:$C$118, 2, FALSE), "1-*-"&amp;AM17))</f>
        <v/>
      </c>
    </row>
    <row r="73" spans="1:39" s="6" customFormat="1" x14ac:dyDescent="0.3">
      <c r="A73" s="224"/>
      <c r="C73" s="6" t="str">
        <f>IF(ISBLANK(C18), "", IFERROR(VLOOKUP(C18, '[1]낚시보상 (2)'!$B$2:$C$118, 2, FALSE), 0))</f>
        <v>기본 씨앗 랜덤 박스</v>
      </c>
      <c r="D73" s="6" t="str">
        <f>IF(ISBLANK(D18), "", IFERROR(VLOOKUP(D18, '[1]낚시보상 (2)'!$B$2:$C$118, 2, FALSE), 0))</f>
        <v>기본 씨앗 랜덤 박스</v>
      </c>
      <c r="E73" s="6" t="str">
        <f>IF(ISBLANK(E18), "", IFERROR(VLOOKUP(E18, '[1]낚시보상 (2)'!$B$2:$C$118, 2, FALSE), 0))</f>
        <v>기본 씨앗 랜덤 박스</v>
      </c>
      <c r="F73" s="222"/>
      <c r="G73" s="6" t="str">
        <f>IF(ISBLANK(G18), "", IFERROR(VLOOKUP(G18, '[1]낚시보상 (2)'!$B$2:$C$118, 2, FALSE), "1-*-"&amp;G18))</f>
        <v>일반 화분 랜덤박스</v>
      </c>
      <c r="H73" s="6" t="str">
        <f>IF(ISBLANK(H18), "", IFERROR(VLOOKUP(H18, '[1]낚시보상 (2)'!$B$2:$C$118, 2, FALSE), "1-*-"&amp;H18))</f>
        <v>일반 화분 랜덤박스</v>
      </c>
      <c r="I73" s="6" t="str">
        <f>IF(ISBLANK(I18), "", IFERROR(VLOOKUP(I18, '[1]낚시보상 (2)'!$B$2:$C$118, 2, FALSE), "1-*-"&amp;I18))</f>
        <v>일반 화분 랜덤박스</v>
      </c>
      <c r="J73" s="222"/>
      <c r="K73" s="263" t="s">
        <v>463</v>
      </c>
      <c r="L73" s="263" t="s">
        <v>464</v>
      </c>
      <c r="M73" s="263" t="s">
        <v>465</v>
      </c>
      <c r="N73" s="222"/>
      <c r="O73" s="6" t="str">
        <f>IF(ISBLANK(O18), "", IFERROR(VLOOKUP(O18, '[1]낚시보상 (2)'!$B$2:$C$118, 2, FALSE), "1-*-"&amp;O18))</f>
        <v>1-*-2단계 낚싯대</v>
      </c>
      <c r="P73" s="6" t="str">
        <f>IF(ISBLANK(P18), "", IFERROR(VLOOKUP(P18, '[1]낚시보상 (2)'!$B$2:$C$118, 2, FALSE), "1-*-"&amp;P18))</f>
        <v>1성 펫 분양권</v>
      </c>
      <c r="Q73" s="6" t="str">
        <f>IF(ISBLANK(Q18), "", IFERROR(VLOOKUP(Q18, '[1]낚시보상 (2)'!$B$2:$C$118, 2, FALSE), "1-*-"&amp;Q18))</f>
        <v>1성 펫 분양권</v>
      </c>
      <c r="R73" s="6" t="str">
        <f>IF(ISBLANK(R18), "", IFERROR(VLOOKUP(R18, '[1]낚시보상 (2)'!$B$2:$C$118, 2, FALSE), "1-*-"&amp;R18))</f>
        <v>1성 펫 분양권</v>
      </c>
      <c r="S73" s="222"/>
      <c r="T73" s="6" t="s">
        <v>466</v>
      </c>
      <c r="U73" s="6" t="s">
        <v>466</v>
      </c>
      <c r="V73" s="6" t="str">
        <f>IF(ISBLANK(V18), "", IFERROR(VLOOKUP(V18, '[1]낚시보상 (2)'!$B$2:$C$118, 2, FALSE), "1-*-"&amp;V18))</f>
        <v/>
      </c>
      <c r="W73" s="222"/>
      <c r="X73" s="6" t="str">
        <f>IF(ISBLANK(X18), "", IFERROR(VLOOKUP(X18, '[1]낚시보상 (2)'!$B$2:$C$118, 2, FALSE), "1-*-"&amp;X18))</f>
        <v/>
      </c>
      <c r="Y73" s="6" t="str">
        <f>IF(ISBLANK(Y18), "", IFERROR(VLOOKUP(Y18, '[1]낚시보상 (2)'!$B$2:$C$118, 2, FALSE), "1-*-"&amp;Y18))</f>
        <v/>
      </c>
      <c r="Z73" s="6" t="str">
        <f>IF(ISBLANK(Z18), "", IFERROR(VLOOKUP(Z18, '[1]낚시보상 (2)'!$B$2:$C$118, 2, FALSE), "1-*-"&amp;Z18))</f>
        <v>인비져블 레벨 랜덤박스(2,(6일))</v>
      </c>
      <c r="AA73" s="222"/>
      <c r="AB73" s="6" t="str">
        <f>IF(ISBLANK(AB18), "", IFERROR(VLOOKUP(AB18, '[1]낚시보상 (2)'!$B$2:$C$118, 2, FALSE), "-*-"&amp;AB18))</f>
        <v>-*-3단계 낚싯대</v>
      </c>
      <c r="AC73" s="6" t="str">
        <f>IF(ISBLANK(AC18), "", IFERROR(VLOOKUP(AC18, '[1]낚시보상 (2)'!$B$2:$C$118, 2, FALSE), "1-*-"&amp;AC18))</f>
        <v>달빛 씨앗 랜덤박스</v>
      </c>
      <c r="AD73" s="6" t="str">
        <f>IF(ISBLANK(AD18), "", IFERROR(VLOOKUP(AD18, '[1]낚시보상 (2)'!$B$2:$C$118, 2, FALSE), "1-*-"&amp;AD18))</f>
        <v>달빛 씨앗 랜덤박스</v>
      </c>
      <c r="AE73" s="6" t="str">
        <f>IF(ISBLANK(AE18), "", IFERROR(VLOOKUP(AE18, '[1]낚시보상 (2)'!$B$2:$C$118, 2, FALSE), "1-*-"&amp;AE18))</f>
        <v>달빛 씨앗 랜덤박스</v>
      </c>
      <c r="AF73" s="222"/>
      <c r="AG73" s="6" t="str">
        <f>IF(ISBLANK(AG18), "", IFERROR(VLOOKUP(AG18, '[1]낚시보상 (2)'!$B$2:$C$118, 2, FALSE), "1-*-"&amp;AG18))</f>
        <v>2성 펫 분양권</v>
      </c>
      <c r="AH73" s="6" t="str">
        <f>IF(ISBLANK(AH18), "", IFERROR(VLOOKUP(AH18, '[1]낚시보상 (2)'!$B$2:$C$118, 2, FALSE), "1-*-"&amp;AH18))</f>
        <v>2성 펫 분양권</v>
      </c>
      <c r="AI73" s="6" t="str">
        <f>IF(ISBLANK(AI18), "", IFERROR(VLOOKUP(AI18, '[1]낚시보상 (2)'!$B$2:$C$118, 2, FALSE), "1-*-"&amp;AI18))</f>
        <v>2성 펫 분양권</v>
      </c>
      <c r="AJ73" s="222"/>
      <c r="AK73" s="6" t="str">
        <f>IF(ISBLANK(AK18), "", IFERROR(VLOOKUP(AK18, '[1]낚시보상 (2)'!$B$2:$C$118, 2, FALSE), "1-*-"&amp;AK18))</f>
        <v>인비져블 레벨 (6일)</v>
      </c>
      <c r="AL73" s="6" t="str">
        <f>IF(ISBLANK(AL18), "", IFERROR(VLOOKUP(AL18, '[1]낚시보상 (2)'!$B$2:$C$118, 2, FALSE), "1-*-"&amp;AL18))</f>
        <v>인비져블 레벨 (6일)</v>
      </c>
      <c r="AM73" s="6" t="str">
        <f>IF(ISBLANK(AM18), "", IFERROR(VLOOKUP(AM18, '[1]낚시보상 (2)'!$B$2:$C$118, 2, FALSE), "1-*-"&amp;AM18))</f>
        <v/>
      </c>
    </row>
    <row r="74" spans="1:39" s="6" customFormat="1" x14ac:dyDescent="0.3">
      <c r="A74" s="224"/>
      <c r="C74" s="6" t="str">
        <f>IF(ISBLANK(C19), "", IFERROR(VLOOKUP(C19, '[1]낚시보상 (2)'!$B$2:$C$118, 2, FALSE), 0))</f>
        <v>달빛 씨앗 랜덤박스</v>
      </c>
      <c r="D74" s="6" t="str">
        <f>IF(ISBLANK(D19), "", IFERROR(VLOOKUP(D19, '[1]낚시보상 (2)'!$B$2:$C$118, 2, FALSE), 0))</f>
        <v>달빛 씨앗 랜덤박스</v>
      </c>
      <c r="E74" s="6" t="str">
        <f>IF(ISBLANK(E19), "", IFERROR(VLOOKUP(E19, '[1]낚시보상 (2)'!$B$2:$C$118, 2, FALSE), 0))</f>
        <v>달빛 씨앗 랜덤박스</v>
      </c>
      <c r="F74" s="222"/>
      <c r="G74" s="6" t="str">
        <f>IF(ISBLANK(G19), "", IFERROR(VLOOKUP(G19, '[1]낚시보상 (2)'!$B$2:$C$118, 2, FALSE), "1-*-"&amp;G19))</f>
        <v>기본 씨앗 랜덤 박스</v>
      </c>
      <c r="H74" s="6" t="str">
        <f>IF(ISBLANK(H19), "", IFERROR(VLOOKUP(H19, '[1]낚시보상 (2)'!$B$2:$C$118, 2, FALSE), "1-*-"&amp;H19))</f>
        <v>기본 씨앗 랜덤 박스</v>
      </c>
      <c r="I74" s="6" t="str">
        <f>IF(ISBLANK(I19), "", IFERROR(VLOOKUP(I19, '[1]낚시보상 (2)'!$B$2:$C$118, 2, FALSE), "1-*-"&amp;I19))</f>
        <v>기본 씨앗 랜덤 박스</v>
      </c>
      <c r="J74" s="222"/>
      <c r="K74" s="6" t="str">
        <f>IF(ISBLANK(K19), "", IFERROR(VLOOKUP(K19, '[1]낚시보상 (2)'!$B$2:$C$118, 2, FALSE), "1-*-"&amp;K19))</f>
        <v>기본 씨앗 랜덤 박스</v>
      </c>
      <c r="L74" s="6" t="str">
        <f>IF(ISBLANK(L19), "", IFERROR(VLOOKUP(L19, '[1]낚시보상 (2)'!$B$2:$C$118, 2, FALSE), "1-*-"&amp;L19))</f>
        <v>기본 씨앗 랜덤 박스</v>
      </c>
      <c r="M74" s="6" t="str">
        <f>IF(ISBLANK(M19), "", IFERROR(VLOOKUP(M19, '[1]낚시보상 (2)'!$B$2:$C$118, 2, FALSE), "1-*-"&amp;M19))</f>
        <v>기본 씨앗 랜덤 박스</v>
      </c>
      <c r="N74" s="222"/>
      <c r="O74" s="6" t="str">
        <f>IF(ISBLANK(O19), "", IFERROR(VLOOKUP(O19, '[1]낚시보상 (2)'!$B$2:$C$118, 2, FALSE), "1-*-"&amp;O19))</f>
        <v/>
      </c>
      <c r="P74" s="6" t="str">
        <f>IF(ISBLANK(P19), "", IFERROR(VLOOKUP(P19, '[1]낚시보상 (2)'!$B$2:$C$118, 2, FALSE), "1-*-"&amp;P19))</f>
        <v>2성 펫 분양권</v>
      </c>
      <c r="Q74" s="6" t="str">
        <f>IF(ISBLANK(Q19), "", IFERROR(VLOOKUP(Q19, '[1]낚시보상 (2)'!$B$2:$C$118, 2, FALSE), "1-*-"&amp;Q19))</f>
        <v>2성 펫 분양권</v>
      </c>
      <c r="R74" s="6" t="str">
        <f>IF(ISBLANK(R19), "", IFERROR(VLOOKUP(R19, '[1]낚시보상 (2)'!$B$2:$C$118, 2, FALSE), "1-*-"&amp;R19))</f>
        <v>2성 펫 분양권</v>
      </c>
      <c r="S74" s="222"/>
      <c r="T74" s="6" t="str">
        <f>IF(ISBLANK(T19), "", IFERROR(VLOOKUP(T19, '[1]낚시보상 (2)'!$B$2:$C$118, 2, FALSE), "1-*-"&amp;T19))</f>
        <v>달빛 씨앗 랜덤박스</v>
      </c>
      <c r="U74" s="6" t="str">
        <f>IF(ISBLANK(U19), "", IFERROR(VLOOKUP(U19, '[1]낚시보상 (2)'!$B$2:$C$118, 2, FALSE), "1-*-"&amp;U19))</f>
        <v>달빛 씨앗 랜덤박스</v>
      </c>
      <c r="V74" s="6" t="str">
        <f>IF(ISBLANK(V19), "", IFERROR(VLOOKUP(V19, '[1]낚시보상 (2)'!$B$2:$C$118, 2, FALSE), "1-*-"&amp;V19))</f>
        <v>달빛 씨앗 랜덤박스</v>
      </c>
      <c r="W74" s="222"/>
      <c r="X74" s="6" t="s">
        <v>466</v>
      </c>
      <c r="Y74" s="6" t="s">
        <v>466</v>
      </c>
      <c r="Z74" s="6" t="str">
        <f>IF(ISBLANK(Z19), "", IFERROR(VLOOKUP(Z19, '[1]낚시보상 (2)'!$B$2:$C$118, 2, FALSE), "1-*-"&amp;Z19))</f>
        <v/>
      </c>
      <c r="AA74" s="222"/>
      <c r="AB74" s="6" t="str">
        <f>IF(ISBLANK(AB19), "", IFERROR(VLOOKUP(AB19, '[1]낚시보상 (2)'!$B$2:$C$118, 2, FALSE), "-*-"&amp;AB19))</f>
        <v/>
      </c>
      <c r="AC74" s="6" t="str">
        <f>IF(ISBLANK(AC19), "", IFERROR(VLOOKUP(AC19, '[1]낚시보상 (2)'!$B$2:$C$118, 2, FALSE), "1-*-"&amp;AC19))</f>
        <v>1성 펫 분양권</v>
      </c>
      <c r="AD74" s="6" t="str">
        <f>IF(ISBLANK(AD19), "", IFERROR(VLOOKUP(AD19, '[1]낚시보상 (2)'!$B$2:$C$118, 2, FALSE), "1-*-"&amp;AD19))</f>
        <v>1성 펫 분양권</v>
      </c>
      <c r="AE74" s="6" t="str">
        <f>IF(ISBLANK(AE19), "", IFERROR(VLOOKUP(AE19, '[1]낚시보상 (2)'!$B$2:$C$118, 2, FALSE), "1-*-"&amp;AE19))</f>
        <v>1성 펫 분양권</v>
      </c>
      <c r="AF74" s="222"/>
      <c r="AG74" s="6" t="str">
        <f>IF(ISBLANK(AG19), "", IFERROR(VLOOKUP(AG19, '[1]낚시보상 (2)'!$B$2:$C$118, 2, FALSE), "1-*-"&amp;AG19))</f>
        <v>홈가든 1 캔디</v>
      </c>
      <c r="AH74" s="6" t="str">
        <f>IF(ISBLANK(AH19), "", IFERROR(VLOOKUP(AH19, '[1]낚시보상 (2)'!$B$2:$C$118, 2, FALSE), "1-*-"&amp;AH19))</f>
        <v>홈가든 1 캔디</v>
      </c>
      <c r="AI74" s="6" t="str">
        <f>IF(ISBLANK(AI19), "", IFERROR(VLOOKUP(AI19, '[1]낚시보상 (2)'!$B$2:$C$118, 2, FALSE), "1-*-"&amp;AI19))</f>
        <v>홈가든 1 캔디</v>
      </c>
      <c r="AJ74" s="222"/>
      <c r="AK74" s="6" t="str">
        <f>IF(ISBLANK(AK19), "", IFERROR(VLOOKUP(AK19, '[1]낚시보상 (2)'!$B$2:$C$118, 2, FALSE), "1-*-"&amp;AK19))</f>
        <v>달빛 씨앗 랜덤박스</v>
      </c>
      <c r="AL74" s="6" t="str">
        <f>IF(ISBLANK(AL19), "", IFERROR(VLOOKUP(AL19, '[1]낚시보상 (2)'!$B$2:$C$118, 2, FALSE), "1-*-"&amp;AL19))</f>
        <v/>
      </c>
      <c r="AM74" s="6" t="str">
        <f>IF(ISBLANK(AM19), "", IFERROR(VLOOKUP(AM19, '[1]낚시보상 (2)'!$B$2:$C$118, 2, FALSE), "1-*-"&amp;AM19))</f>
        <v/>
      </c>
    </row>
    <row r="75" spans="1:39" s="6" customFormat="1" x14ac:dyDescent="0.3">
      <c r="A75" s="224"/>
      <c r="C75" s="6" t="str">
        <f>IF(ISBLANK(C20), "", IFERROR(VLOOKUP(C20, '[1]낚시보상 (2)'!$B$2:$C$118, 2, FALSE), 0))</f>
        <v>1성 펫 분양권</v>
      </c>
      <c r="D75" s="6" t="str">
        <f>IF(ISBLANK(D20), "", IFERROR(VLOOKUP(D20, '[1]낚시보상 (2)'!$B$2:$C$118, 2, FALSE), 0))</f>
        <v>1성 펫 분양권</v>
      </c>
      <c r="E75" s="6" t="str">
        <f>IF(ISBLANK(E20), "", IFERROR(VLOOKUP(E20, '[1]낚시보상 (2)'!$B$2:$C$118, 2, FALSE), 0))</f>
        <v>1성 펫 분양권</v>
      </c>
      <c r="F75" s="222"/>
      <c r="G75" s="6" t="str">
        <f>IF(ISBLANK(G20), "", IFERROR(VLOOKUP(G20, '[1]낚시보상 (2)'!$B$2:$C$118, 2, FALSE), "1-*-"&amp;G20))</f>
        <v>달빛 씨앗 랜덤박스</v>
      </c>
      <c r="H75" s="6" t="str">
        <f>IF(ISBLANK(H20), "", IFERROR(VLOOKUP(H20, '[1]낚시보상 (2)'!$B$2:$C$118, 2, FALSE), "1-*-"&amp;H20))</f>
        <v>달빛 씨앗 랜덤박스</v>
      </c>
      <c r="I75" s="6" t="str">
        <f>IF(ISBLANK(I20), "", IFERROR(VLOOKUP(I20, '[1]낚시보상 (2)'!$B$2:$C$118, 2, FALSE), "1-*-"&amp;I20))</f>
        <v>달빛 씨앗 랜덤박스</v>
      </c>
      <c r="J75" s="222"/>
      <c r="K75" s="6" t="str">
        <f>IF(ISBLANK(K20), "", IFERROR(VLOOKUP(K20, '[1]낚시보상 (2)'!$B$2:$C$118, 2, FALSE), "1-*-"&amp;K20))</f>
        <v>달빛 씨앗 랜덤박스</v>
      </c>
      <c r="L75" s="6" t="str">
        <f>IF(ISBLANK(L20), "", IFERROR(VLOOKUP(L20, '[1]낚시보상 (2)'!$B$2:$C$118, 2, FALSE), "1-*-"&amp;L20))</f>
        <v>달빛 씨앗 랜덤박스</v>
      </c>
      <c r="M75" s="6" t="str">
        <f>IF(ISBLANK(M20), "", IFERROR(VLOOKUP(M20, '[1]낚시보상 (2)'!$B$2:$C$118, 2, FALSE), "1-*-"&amp;M20))</f>
        <v>달빛 씨앗 랜덤박스</v>
      </c>
      <c r="N75" s="222"/>
      <c r="O75" s="6" t="str">
        <f>IF(ISBLANK(O20), "", IFERROR(VLOOKUP(O20, '[1]낚시보상 (2)'!$B$2:$C$118, 2, FALSE), "1-*-"&amp;O20))</f>
        <v/>
      </c>
      <c r="P75" s="6" t="str">
        <f>IF(ISBLANK(P20), "", IFERROR(VLOOKUP(P20, '[1]낚시보상 (2)'!$B$2:$C$118, 2, FALSE), "1-*-"&amp;P20))</f>
        <v>2캔디</v>
      </c>
      <c r="Q75" s="6" t="str">
        <f>IF(ISBLANK(Q20), "", IFERROR(VLOOKUP(Q20, '[1]낚시보상 (2)'!$B$2:$C$118, 2, FALSE), "1-*-"&amp;Q20))</f>
        <v>2캔디</v>
      </c>
      <c r="R75" s="6" t="str">
        <f>IF(ISBLANK(R20), "", IFERROR(VLOOKUP(R20, '[1]낚시보상 (2)'!$B$2:$C$118, 2, FALSE), "1-*-"&amp;R20))</f>
        <v>2캔디</v>
      </c>
      <c r="S75" s="222"/>
      <c r="T75" s="6" t="str">
        <f>IF(ISBLANK(T20), "", IFERROR(VLOOKUP(T20, '[1]낚시보상 (2)'!$B$2:$C$118, 2, FALSE), "1-*-"&amp;T20))</f>
        <v>2성 펫 분양권</v>
      </c>
      <c r="U75" s="6" t="str">
        <f>IF(ISBLANK(U20), "", IFERROR(VLOOKUP(U20, '[1]낚시보상 (2)'!$B$2:$C$118, 2, FALSE), "1-*-"&amp;U20))</f>
        <v>2성 펫 분양권</v>
      </c>
      <c r="V75" s="6" t="str">
        <f>IF(ISBLANK(V20), "", IFERROR(VLOOKUP(V20, '[1]낚시보상 (2)'!$B$2:$C$118, 2, FALSE), "1-*-"&amp;V20))</f>
        <v>2성 펫 분양권</v>
      </c>
      <c r="W75" s="222"/>
      <c r="X75" s="6" t="str">
        <f>IF(ISBLANK(X20), "", IFERROR(VLOOKUP(X20, '[1]낚시보상 (2)'!$B$2:$C$118, 2, FALSE), "1-*-"&amp;X20))</f>
        <v>달빛 씨앗 랜덤박스</v>
      </c>
      <c r="Y75" s="6" t="str">
        <f>IF(ISBLANK(Y20), "", IFERROR(VLOOKUP(Y20, '[1]낚시보상 (2)'!$B$2:$C$118, 2, FALSE), "1-*-"&amp;Y20))</f>
        <v>달빛 씨앗 랜덤박스</v>
      </c>
      <c r="Z75" s="6" t="str">
        <f>IF(ISBLANK(Z20), "", IFERROR(VLOOKUP(Z20, '[1]낚시보상 (2)'!$B$2:$C$118, 2, FALSE), "1-*-"&amp;Z20))</f>
        <v>달빛 씨앗 랜덤박스</v>
      </c>
      <c r="AA75" s="222"/>
      <c r="AB75" s="6" t="str">
        <f>IF(ISBLANK(AB20), "", IFERROR(VLOOKUP(AB20, '[1]낚시보상 (2)'!$B$2:$C$118, 2, FALSE), "-*-"&amp;AB20))</f>
        <v/>
      </c>
      <c r="AC75" s="6" t="str">
        <f>IF(ISBLANK(AC20), "", IFERROR(VLOOKUP(AC20, '[1]낚시보상 (2)'!$B$2:$C$118, 2, FALSE), "1-*-"&amp;AC20))</f>
        <v>2성 펫 분양권</v>
      </c>
      <c r="AD75" s="6" t="str">
        <f>IF(ISBLANK(AD20), "", IFERROR(VLOOKUP(AD20, '[1]낚시보상 (2)'!$B$2:$C$118, 2, FALSE), "1-*-"&amp;AD20))</f>
        <v>2성 펫 분양권</v>
      </c>
      <c r="AE75" s="6" t="str">
        <f>IF(ISBLANK(AE20), "", IFERROR(VLOOKUP(AE20, '[1]낚시보상 (2)'!$B$2:$C$118, 2, FALSE), "1-*-"&amp;AE20))</f>
        <v>2성 펫 분양권</v>
      </c>
      <c r="AF75" s="222"/>
      <c r="AG75" s="6" t="str">
        <f>IF(ISBLANK(AG20), "", IFERROR(VLOOKUP(AG20, '[1]낚시보상 (2)'!$B$2:$C$118, 2, FALSE), "1-*-"&amp;AG20))</f>
        <v>홈가든 2 캔디</v>
      </c>
      <c r="AH75" s="6" t="str">
        <f>IF(ISBLANK(AH20), "", IFERROR(VLOOKUP(AH20, '[1]낚시보상 (2)'!$B$2:$C$118, 2, FALSE), "1-*-"&amp;AH20))</f>
        <v>홈가든 2 캔디</v>
      </c>
      <c r="AI75" s="6" t="str">
        <f>IF(ISBLANK(AI20), "", IFERROR(VLOOKUP(AI20, '[1]낚시보상 (2)'!$B$2:$C$118, 2, FALSE), "1-*-"&amp;AI20))</f>
        <v>홈가든 2 캔디</v>
      </c>
      <c r="AJ75" s="222"/>
      <c r="AK75" s="6" t="str">
        <f>IF(ISBLANK(AK20), "", IFERROR(VLOOKUP(AK20, '[1]낚시보상 (2)'!$B$2:$C$118, 2, FALSE), "1-*-"&amp;AK20))</f>
        <v>2성 펫 분양권</v>
      </c>
      <c r="AL75" s="6" t="str">
        <f>IF(ISBLANK(AL20), "", IFERROR(VLOOKUP(AL20, '[1]낚시보상 (2)'!$B$2:$C$118, 2, FALSE), "1-*-"&amp;AL20))</f>
        <v>2성 펫 분양권</v>
      </c>
      <c r="AM75" s="6" t="str">
        <f>IF(ISBLANK(AM20), "", IFERROR(VLOOKUP(AM20, '[1]낚시보상 (2)'!$B$2:$C$118, 2, FALSE), "1-*-"&amp;AM20))</f>
        <v>2성 펫 분양권</v>
      </c>
    </row>
    <row r="76" spans="1:39" s="6" customFormat="1" x14ac:dyDescent="0.3">
      <c r="A76" s="224"/>
      <c r="C76" s="6" t="str">
        <f>IF(ISBLANK(C21), "", IFERROR(VLOOKUP(C21, '[1]낚시보상 (2)'!$B$2:$C$118, 2, FALSE), 0))</f>
        <v>2캔디</v>
      </c>
      <c r="D76" s="6" t="str">
        <f>IF(ISBLANK(D21), "", IFERROR(VLOOKUP(D21, '[1]낚시보상 (2)'!$B$2:$C$118, 2, FALSE), 0))</f>
        <v>2캔디</v>
      </c>
      <c r="E76" s="6" t="str">
        <f>IF(ISBLANK(E21), "", IFERROR(VLOOKUP(E21, '[1]낚시보상 (2)'!$B$2:$C$118, 2, FALSE), 0))</f>
        <v>2캔디</v>
      </c>
      <c r="F76" s="222"/>
      <c r="G76" s="6" t="str">
        <f>IF(ISBLANK(G21), "", IFERROR(VLOOKUP(G21, '[1]낚시보상 (2)'!$B$2:$C$118, 2, FALSE), "1-*-"&amp;G21))</f>
        <v>1성 펫 분양권</v>
      </c>
      <c r="H76" s="6" t="str">
        <f>IF(ISBLANK(H21), "", IFERROR(VLOOKUP(H21, '[1]낚시보상 (2)'!$B$2:$C$118, 2, FALSE), "1-*-"&amp;H21))</f>
        <v>1성 펫 분양권</v>
      </c>
      <c r="I76" s="6" t="str">
        <f>IF(ISBLANK(I21), "", IFERROR(VLOOKUP(I21, '[1]낚시보상 (2)'!$B$2:$C$118, 2, FALSE), "1-*-"&amp;I21))</f>
        <v>1성 펫 분양권</v>
      </c>
      <c r="J76" s="222"/>
      <c r="K76" s="6" t="str">
        <f>IF(ISBLANK(K21), "", IFERROR(VLOOKUP(K21, '[1]낚시보상 (2)'!$B$2:$C$118, 2, FALSE), "1-*-"&amp;K21))</f>
        <v>1성 펫 분양권</v>
      </c>
      <c r="L76" s="6" t="str">
        <f>IF(ISBLANK(L21), "", IFERROR(VLOOKUP(L21, '[1]낚시보상 (2)'!$B$2:$C$118, 2, FALSE), "1-*-"&amp;L21))</f>
        <v>1성 펫 분양권</v>
      </c>
      <c r="M76" s="6" t="str">
        <f>IF(ISBLANK(M21), "", IFERROR(VLOOKUP(M21, '[1]낚시보상 (2)'!$B$2:$C$118, 2, FALSE), "1-*-"&amp;M21))</f>
        <v>1성 펫 분양권</v>
      </c>
      <c r="N76" s="222"/>
      <c r="O76" s="6" t="str">
        <f>IF(ISBLANK(O21), "", IFERROR(VLOOKUP(O21, '[1]낚시보상 (2)'!$B$2:$C$118, 2, FALSE), "1-*-"&amp;O21))</f>
        <v/>
      </c>
      <c r="P76" s="6" t="str">
        <f>IF(ISBLANK(P21), "", IFERROR(VLOOKUP(P21, '[1]낚시보상 (2)'!$B$2:$C$118, 2, FALSE), "1-*-"&amp;P21))</f>
        <v>낚시 홈가든 테두리 랜덤박스</v>
      </c>
      <c r="Q76" s="6" t="str">
        <f>IF(ISBLANK(Q21), "", IFERROR(VLOOKUP(Q21, '[1]낚시보상 (2)'!$B$2:$C$118, 2, FALSE), "1-*-"&amp;Q21))</f>
        <v>낚시 홈가든 테두리 랜덤박스</v>
      </c>
      <c r="R76" s="6" t="str">
        <f>IF(ISBLANK(R21), "", IFERROR(VLOOKUP(R21, '[1]낚시보상 (2)'!$B$2:$C$118, 2, FALSE), "1-*-"&amp;R21))</f>
        <v>낚시 홈가든 테두리 랜덤박스</v>
      </c>
      <c r="S76" s="222"/>
      <c r="T76" s="6" t="str">
        <f>IF(ISBLANK(T21), "", IFERROR(VLOOKUP(T21, '[1]낚시보상 (2)'!$B$2:$C$118, 2, FALSE), "1-*-"&amp;T21))</f>
        <v>홈가든 1 캔디</v>
      </c>
      <c r="U76" s="6" t="str">
        <f>IF(ISBLANK(U21), "", IFERROR(VLOOKUP(U21, '[1]낚시보상 (2)'!$B$2:$C$118, 2, FALSE), "1-*-"&amp;U21))</f>
        <v>홈가든 1 캔디</v>
      </c>
      <c r="V76" s="6" t="str">
        <f>IF(ISBLANK(V21), "", IFERROR(VLOOKUP(V21, '[1]낚시보상 (2)'!$B$2:$C$118, 2, FALSE), "1-*-"&amp;V21))</f>
        <v>홈가든 1 캔디</v>
      </c>
      <c r="W76" s="222"/>
      <c r="X76" s="6" t="str">
        <f>IF(ISBLANK(X21), "", IFERROR(VLOOKUP(X21, '[1]낚시보상 (2)'!$B$2:$C$118, 2, FALSE), "1-*-"&amp;X21))</f>
        <v>2성 펫 분양권</v>
      </c>
      <c r="Y76" s="6" t="str">
        <f>IF(ISBLANK(Y21), "", IFERROR(VLOOKUP(Y21, '[1]낚시보상 (2)'!$B$2:$C$118, 2, FALSE), "1-*-"&amp;Y21))</f>
        <v>2성 펫 분양권</v>
      </c>
      <c r="Z76" s="6" t="str">
        <f>IF(ISBLANK(Z21), "", IFERROR(VLOOKUP(Z21, '[1]낚시보상 (2)'!$B$2:$C$118, 2, FALSE), "1-*-"&amp;Z21))</f>
        <v>2성 펫 분양권</v>
      </c>
      <c r="AA76" s="222"/>
      <c r="AB76" s="6" t="str">
        <f>IF(ISBLANK(AB21), "", IFERROR(VLOOKUP(AB21, '[1]낚시보상 (2)'!$B$2:$C$118, 2, FALSE), "-*-"&amp;AB21))</f>
        <v/>
      </c>
      <c r="AC76" s="6" t="str">
        <f>IF(ISBLANK(AC21), "", IFERROR(VLOOKUP(AC21, '[1]낚시보상 (2)'!$B$2:$C$118, 2, FALSE), "1-*-"&amp;AC21))</f>
        <v>2캔디</v>
      </c>
      <c r="AD76" s="6" t="str">
        <f>IF(ISBLANK(AD21), "", IFERROR(VLOOKUP(AD21, '[1]낚시보상 (2)'!$B$2:$C$118, 2, FALSE), "1-*-"&amp;AD21))</f>
        <v>2캔디</v>
      </c>
      <c r="AE76" s="6" t="str">
        <f>IF(ISBLANK(AE21), "", IFERROR(VLOOKUP(AE21, '[1]낚시보상 (2)'!$B$2:$C$118, 2, FALSE), "1-*-"&amp;AE21))</f>
        <v>2캔디</v>
      </c>
      <c r="AF76" s="222"/>
      <c r="AG76" s="6" t="str">
        <f>IF(ISBLANK(AG21), "", IFERROR(VLOOKUP(AG21, '[1]낚시보상 (2)'!$B$2:$C$118, 2, FALSE), "1-*-"&amp;AG21))</f>
        <v>일정 초기화 (엠포인트)</v>
      </c>
      <c r="AH76" s="6" t="str">
        <f>IF(ISBLANK(AH21), "", IFERROR(VLOOKUP(AH21, '[1]낚시보상 (2)'!$B$2:$C$118, 2, FALSE), "1-*-"&amp;AH21))</f>
        <v>일정 초기화 (엠포인트)</v>
      </c>
      <c r="AI76" s="6" t="str">
        <f>IF(ISBLANK(AI21), "", IFERROR(VLOOKUP(AI21, '[1]낚시보상 (2)'!$B$2:$C$118, 2, FALSE), "1-*-"&amp;AI21))</f>
        <v/>
      </c>
      <c r="AJ76" s="222"/>
      <c r="AK76" s="6" t="str">
        <f>IF(ISBLANK(AK21), "", IFERROR(VLOOKUP(AK21, '[1]낚시보상 (2)'!$B$2:$C$118, 2, FALSE), "1-*-"&amp;AK21))</f>
        <v>홈가든 1 캔디</v>
      </c>
      <c r="AL76" s="6" t="str">
        <f>IF(ISBLANK(AL21), "", IFERROR(VLOOKUP(AL21, '[1]낚시보상 (2)'!$B$2:$C$118, 2, FALSE), "1-*-"&amp;AL21))</f>
        <v>홈가든 1 캔디</v>
      </c>
      <c r="AM76" s="6" t="str">
        <f>IF(ISBLANK(AM21), "", IFERROR(VLOOKUP(AM21, '[1]낚시보상 (2)'!$B$2:$C$118, 2, FALSE), "1-*-"&amp;AM21))</f>
        <v>홈가든 1 캔디</v>
      </c>
    </row>
    <row r="77" spans="1:39" s="6" customFormat="1" x14ac:dyDescent="0.3">
      <c r="A77" s="224"/>
      <c r="C77" s="6" t="str">
        <f>IF(ISBLANK(C22), "", IFERROR(VLOOKUP(C22, '[1]낚시보상 (2)'!$B$2:$C$118, 2, FALSE), 0))</f>
        <v/>
      </c>
      <c r="D77" s="6" t="str">
        <f>IF(ISBLANK(D22), "", IFERROR(VLOOKUP(D22, '[1]낚시보상 (2)'!$B$2:$C$118, 2, FALSE), 0))</f>
        <v>낚시 홈가든 테두리 랜덤박스</v>
      </c>
      <c r="E77" s="6" t="str">
        <f>IF(ISBLANK(E22), "", IFERROR(VLOOKUP(E22, '[1]낚시보상 (2)'!$B$2:$C$118, 2, FALSE), 0))</f>
        <v>낚시 홈가든 테두리 랜덤박스</v>
      </c>
      <c r="F77" s="222"/>
      <c r="G77" s="6" t="str">
        <f>IF(ISBLANK(G22), "", IFERROR(VLOOKUP(G22, '[1]낚시보상 (2)'!$B$2:$C$118, 2, FALSE), "1-*-"&amp;G22))</f>
        <v>2캔디</v>
      </c>
      <c r="H77" s="6" t="str">
        <f>IF(ISBLANK(H22), "", IFERROR(VLOOKUP(H22, '[1]낚시보상 (2)'!$B$2:$C$118, 2, FALSE), "1-*-"&amp;H22))</f>
        <v>2캔디</v>
      </c>
      <c r="I77" s="6" t="str">
        <f>IF(ISBLANK(I22), "", IFERROR(VLOOKUP(I22, '[1]낚시보상 (2)'!$B$2:$C$118, 2, FALSE), "1-*-"&amp;I22))</f>
        <v>2캔디</v>
      </c>
      <c r="J77" s="222"/>
      <c r="K77" s="6" t="str">
        <f>IF(ISBLANK(K22), "", IFERROR(VLOOKUP(K22, '[1]낚시보상 (2)'!$B$2:$C$118, 2, FALSE), "1-*-"&amp;K22))</f>
        <v>2캔디</v>
      </c>
      <c r="L77" s="6" t="str">
        <f>IF(ISBLANK(L22), "", IFERROR(VLOOKUP(L22, '[1]낚시보상 (2)'!$B$2:$C$118, 2, FALSE), "1-*-"&amp;L22))</f>
        <v>2캔디</v>
      </c>
      <c r="M77" s="6" t="str">
        <f>IF(ISBLANK(M22), "", IFERROR(VLOOKUP(M22, '[1]낚시보상 (2)'!$B$2:$C$118, 2, FALSE), "1-*-"&amp;M22))</f>
        <v/>
      </c>
      <c r="N77" s="222"/>
      <c r="O77" s="6" t="str">
        <f>IF(ISBLANK(O22), "", IFERROR(VLOOKUP(O22, '[1]낚시보상 (2)'!$B$2:$C$118, 2, FALSE), "1-*-"&amp;O22))</f>
        <v/>
      </c>
      <c r="P77" s="6" t="str">
        <f>IF(ISBLANK(P22), "", IFERROR(VLOOKUP(P22, '[1]낚시보상 (2)'!$B$2:$C$118, 2, FALSE), "1-*-"&amp;P22))</f>
        <v>낚시 펫 닉네임 패널 랜덤박스</v>
      </c>
      <c r="Q77" s="6" t="str">
        <f>IF(ISBLANK(Q22), "", IFERROR(VLOOKUP(Q22, '[1]낚시보상 (2)'!$B$2:$C$118, 2, FALSE), "1-*-"&amp;Q22))</f>
        <v>낚시 펫 닉네임 패널 랜덤박스</v>
      </c>
      <c r="R77" s="6" t="str">
        <f>IF(ISBLANK(R22), "", IFERROR(VLOOKUP(R22, '[1]낚시보상 (2)'!$B$2:$C$118, 2, FALSE), "1-*-"&amp;R22))</f>
        <v>낚시 펫 닉네임 패널 랜덤박스</v>
      </c>
      <c r="S77" s="222"/>
      <c r="T77" s="6" t="str">
        <f>IF(ISBLANK(T22), "", IFERROR(VLOOKUP(T22, '[1]낚시보상 (2)'!$B$2:$C$118, 2, FALSE), "1-*-"&amp;T22))</f>
        <v/>
      </c>
      <c r="U77" s="6" t="str">
        <f>IF(ISBLANK(U22), "", IFERROR(VLOOKUP(U22, '[1]낚시보상 (2)'!$B$2:$C$118, 2, FALSE), "1-*-"&amp;U22))</f>
        <v>홈가든 2 캔디</v>
      </c>
      <c r="V77" s="6" t="str">
        <f>IF(ISBLANK(V22), "", IFERROR(VLOOKUP(V22, '[1]낚시보상 (2)'!$B$2:$C$118, 2, FALSE), "1-*-"&amp;V22))</f>
        <v>홈가든 2 캔디</v>
      </c>
      <c r="W77" s="222"/>
      <c r="X77" s="6" t="str">
        <f>IF(ISBLANK(X22), "", IFERROR(VLOOKUP(X22, '[1]낚시보상 (2)'!$B$2:$C$118, 2, FALSE), "1-*-"&amp;X22))</f>
        <v>홈가든 1 캔디</v>
      </c>
      <c r="Y77" s="6" t="str">
        <f>IF(ISBLANK(Y22), "", IFERROR(VLOOKUP(Y22, '[1]낚시보상 (2)'!$B$2:$C$118, 2, FALSE), "1-*-"&amp;Y22))</f>
        <v>홈가든 1 캔디</v>
      </c>
      <c r="Z77" s="6" t="str">
        <f>IF(ISBLANK(Z22), "", IFERROR(VLOOKUP(Z22, '[1]낚시보상 (2)'!$B$2:$C$118, 2, FALSE), "1-*-"&amp;Z22))</f>
        <v>홈가든 1 캔디</v>
      </c>
      <c r="AA77" s="222"/>
      <c r="AB77" s="6" t="str">
        <f>IF(ISBLANK(AB22), "", IFERROR(VLOOKUP(AB22, '[1]낚시보상 (2)'!$B$2:$C$118, 2, FALSE), "-*-"&amp;AB22))</f>
        <v/>
      </c>
      <c r="AC77" s="6" t="str">
        <f>IF(ISBLANK(AC22), "", IFERROR(VLOOKUP(AC22, '[1]낚시보상 (2)'!$B$2:$C$118, 2, FALSE), "1-*-"&amp;AC22))</f>
        <v>낚시 홈가든 테두리 랜덤박스</v>
      </c>
      <c r="AD77" s="6" t="str">
        <f>IF(ISBLANK(AD22), "", IFERROR(VLOOKUP(AD22, '[1]낚시보상 (2)'!$B$2:$C$118, 2, FALSE), "1-*-"&amp;AD22))</f>
        <v>낚시 홈가든 테두리 랜덤박스</v>
      </c>
      <c r="AE77" s="6" t="str">
        <f>IF(ISBLANK(AE22), "", IFERROR(VLOOKUP(AE22, '[1]낚시보상 (2)'!$B$2:$C$118, 2, FALSE), "1-*-"&amp;AE22))</f>
        <v>낚시 홈가든 테두리 랜덤박스</v>
      </c>
      <c r="AF77" s="222"/>
      <c r="AG77" s="6" t="str">
        <f>IF(ISBLANK(AG22), "", IFERROR(VLOOKUP(AG22, '[1]낚시보상 (2)'!$B$2:$C$118, 2, FALSE), "1-*-"&amp;AG22))</f>
        <v>알록달록 전광판 글자색 2회</v>
      </c>
      <c r="AH77" s="6" t="str">
        <f>IF(ISBLANK(AH22), "", IFERROR(VLOOKUP(AH22, '[1]낚시보상 (2)'!$B$2:$C$118, 2, FALSE), "1-*-"&amp;AH22))</f>
        <v>알록달록 전광판 글자색 2회</v>
      </c>
      <c r="AI77" s="6" t="str">
        <f>IF(ISBLANK(AI22), "", IFERROR(VLOOKUP(AI22, '[1]낚시보상 (2)'!$B$2:$C$118, 2, FALSE), "1-*-"&amp;AI22))</f>
        <v/>
      </c>
      <c r="AJ77" s="222"/>
      <c r="AK77" s="6" t="str">
        <f>IF(ISBLANK(AK22), "", IFERROR(VLOOKUP(AK22, '[1]낚시보상 (2)'!$B$2:$C$118, 2, FALSE), "1-*-"&amp;AK22))</f>
        <v>홈가든 2 캔디</v>
      </c>
      <c r="AL77" s="6" t="str">
        <f>IF(ISBLANK(AL22), "", IFERROR(VLOOKUP(AL22, '[1]낚시보상 (2)'!$B$2:$C$118, 2, FALSE), "1-*-"&amp;AL22))</f>
        <v>홈가든 2 캔디</v>
      </c>
      <c r="AM77" s="6" t="str">
        <f>IF(ISBLANK(AM22), "", IFERROR(VLOOKUP(AM22, '[1]낚시보상 (2)'!$B$2:$C$118, 2, FALSE), "1-*-"&amp;AM22))</f>
        <v>홈가든 2 캔디</v>
      </c>
    </row>
    <row r="78" spans="1:39" s="6" customFormat="1" x14ac:dyDescent="0.3">
      <c r="A78" s="224"/>
      <c r="C78" s="6" t="str">
        <f>IF(ISBLANK(C23), "", IFERROR(VLOOKUP(C23, '[1]낚시보상 (2)'!$B$2:$C$118, 2, FALSE), 0))</f>
        <v/>
      </c>
      <c r="D78" s="6" t="str">
        <f>IF(ISBLANK(D23), "", IFERROR(VLOOKUP(D23, '[1]낚시보상 (2)'!$B$2:$C$118, 2, FALSE), 0))</f>
        <v/>
      </c>
      <c r="E78" s="6" t="str">
        <f>IF(ISBLANK(E23), "", IFERROR(VLOOKUP(E23, '[1]낚시보상 (2)'!$B$2:$C$118, 2, FALSE), 0))</f>
        <v/>
      </c>
      <c r="F78" s="222"/>
      <c r="G78" s="6" t="str">
        <f>IF(ISBLANK(G23), "", IFERROR(VLOOKUP(G23, '[1]낚시보상 (2)'!$B$2:$C$118, 2, FALSE), "1-*-"&amp;G23))</f>
        <v/>
      </c>
      <c r="H78" s="6" t="str">
        <f>IF(ISBLANK(H23), "", IFERROR(VLOOKUP(H23, '[1]낚시보상 (2)'!$B$2:$C$118, 2, FALSE), "1-*-"&amp;H23))</f>
        <v>홈가든 1 캔디</v>
      </c>
      <c r="I78" s="6" t="str">
        <f>IF(ISBLANK(I23), "", IFERROR(VLOOKUP(I23, '[1]낚시보상 (2)'!$B$2:$C$118, 2, FALSE), "1-*-"&amp;I23))</f>
        <v>홈가든 1 캔디</v>
      </c>
      <c r="J78" s="222"/>
      <c r="K78" s="6" t="str">
        <f>IF(ISBLANK(K23), "", IFERROR(VLOOKUP(K23, '[1]낚시보상 (2)'!$B$2:$C$118, 2, FALSE), "1-*-"&amp;K23))</f>
        <v/>
      </c>
      <c r="L78" s="6" t="str">
        <f>IF(ISBLANK(L23), "", IFERROR(VLOOKUP(L23, '[1]낚시보상 (2)'!$B$2:$C$118, 2, FALSE), "1-*-"&amp;L23))</f>
        <v>홈가든 1 캔디</v>
      </c>
      <c r="M78" s="6" t="str">
        <f>IF(ISBLANK(M23), "", IFERROR(VLOOKUP(M23, '[1]낚시보상 (2)'!$B$2:$C$118, 2, FALSE), "1-*-"&amp;M23))</f>
        <v>홈가든 1 캔디</v>
      </c>
      <c r="N78" s="222"/>
      <c r="O78" s="6" t="str">
        <f>IF(ISBLANK(O23), "", IFERROR(VLOOKUP(O23, '[1]낚시보상 (2)'!$B$2:$C$118, 2, FALSE), "1-*-"&amp;O23))</f>
        <v/>
      </c>
      <c r="P78" s="6" t="str">
        <f>IF(ISBLANK(P23), "", IFERROR(VLOOKUP(P23, '[1]낚시보상 (2)'!$B$2:$C$118, 2, FALSE), "1-*-"&amp;P23))</f>
        <v/>
      </c>
      <c r="Q78" s="6" t="str">
        <f>IF(ISBLANK(Q23), "", IFERROR(VLOOKUP(Q23, '[1]낚시보상 (2)'!$B$2:$C$118, 2, FALSE), "1-*-"&amp;Q23))</f>
        <v/>
      </c>
      <c r="R78" s="6" t="str">
        <f>IF(ISBLANK(R23), "", IFERROR(VLOOKUP(R23, '[1]낚시보상 (2)'!$B$2:$C$118, 2, FALSE), "1-*-"&amp;R23))</f>
        <v/>
      </c>
      <c r="S78" s="222"/>
      <c r="T78" s="6" t="str">
        <f>IF(ISBLANK(T23), "", IFERROR(VLOOKUP(T23, '[1]낚시보상 (2)'!$B$2:$C$118, 2, FALSE), "1-*-"&amp;T23))</f>
        <v>일정 초기화 (엠포인트)</v>
      </c>
      <c r="U78" s="6" t="str">
        <f>IF(ISBLANK(U23), "", IFERROR(VLOOKUP(U23, '[1]낚시보상 (2)'!$B$2:$C$118, 2, FALSE), "1-*-"&amp;U23))</f>
        <v>일정 초기화 (엠포인트)</v>
      </c>
      <c r="V78" s="6" t="str">
        <f>IF(ISBLANK(V23), "", IFERROR(VLOOKUP(V23, '[1]낚시보상 (2)'!$B$2:$C$118, 2, FALSE), "1-*-"&amp;V23))</f>
        <v>일정 초기화 (엠포인트)</v>
      </c>
      <c r="W78" s="222"/>
      <c r="X78" s="6" t="str">
        <f>IF(ISBLANK(X23), "", IFERROR(VLOOKUP(X23, '[1]낚시보상 (2)'!$B$2:$C$118, 2, FALSE), "1-*-"&amp;X23))</f>
        <v>홈가든 2 캔디</v>
      </c>
      <c r="Y78" s="6" t="str">
        <f>IF(ISBLANK(Y23), "", IFERROR(VLOOKUP(Y23, '[1]낚시보상 (2)'!$B$2:$C$118, 2, FALSE), "1-*-"&amp;Y23))</f>
        <v>홈가든 2 캔디</v>
      </c>
      <c r="Z78" s="6" t="str">
        <f>IF(ISBLANK(Z23), "", IFERROR(VLOOKUP(Z23, '[1]낚시보상 (2)'!$B$2:$C$118, 2, FALSE), "1-*-"&amp;Z23))</f>
        <v>홈가든 2 캔디</v>
      </c>
      <c r="AA78" s="222"/>
      <c r="AB78" s="6" t="str">
        <f>IF(ISBLANK(AB23), "", IFERROR(VLOOKUP(AB23, '[1]낚시보상 (2)'!$B$2:$C$118, 2, FALSE), "-*-"&amp;AB23))</f>
        <v/>
      </c>
      <c r="AC78" s="6" t="str">
        <f>IF(ISBLANK(AC23), "", IFERROR(VLOOKUP(AC23, '[1]낚시보상 (2)'!$B$2:$C$118, 2, FALSE), "1-*-"&amp;AC23))</f>
        <v>낚시 펫 닉네임 패널 랜덤박스</v>
      </c>
      <c r="AD78" s="6" t="str">
        <f>IF(ISBLANK(AD23), "", IFERROR(VLOOKUP(AD23, '[1]낚시보상 (2)'!$B$2:$C$118, 2, FALSE), "1-*-"&amp;AD23))</f>
        <v>낚시 펫 닉네임 패널 랜덤박스</v>
      </c>
      <c r="AE78" s="6" t="str">
        <f>IF(ISBLANK(AE23), "", IFERROR(VLOOKUP(AE23, '[1]낚시보상 (2)'!$B$2:$C$118, 2, FALSE), "1-*-"&amp;AE23))</f>
        <v>낚시 펫 닉네임 패널 랜덤박스</v>
      </c>
      <c r="AF78" s="222"/>
      <c r="AG78" s="6" t="str">
        <f>IF(ISBLANK(AG23), "", IFERROR(VLOOKUP(AG23, '[1]낚시보상 (2)'!$B$2:$C$118, 2, FALSE), "1-*-"&amp;AG23))</f>
        <v>낚시 홈가든 테두리 랜덤박스</v>
      </c>
      <c r="AH78" s="6" t="str">
        <f>IF(ISBLANK(AH23), "", IFERROR(VLOOKUP(AH23, '[1]낚시보상 (2)'!$B$2:$C$118, 2, FALSE), "1-*-"&amp;AH23))</f>
        <v>낚시 홈가든 테두리 랜덤박스</v>
      </c>
      <c r="AI78" s="6" t="str">
        <f>IF(ISBLANK(AI23), "", IFERROR(VLOOKUP(AI23, '[1]낚시보상 (2)'!$B$2:$C$118, 2, FALSE), "1-*-"&amp;AI23))</f>
        <v>낚시 홈가든 테두리 랜덤박스</v>
      </c>
      <c r="AJ78" s="222"/>
      <c r="AK78" s="6" t="str">
        <f>IF(ISBLANK(AK23), "", IFERROR(VLOOKUP(AK23, '[1]낚시보상 (2)'!$B$2:$C$118, 2, FALSE), "1-*-"&amp;AK23))</f>
        <v>일정 초기화 (엠포인트)</v>
      </c>
      <c r="AL78" s="6" t="str">
        <f>IF(ISBLANK(AL23), "", IFERROR(VLOOKUP(AL23, '[1]낚시보상 (2)'!$B$2:$C$118, 2, FALSE), "1-*-"&amp;AL23))</f>
        <v>일정 초기화 (엠포인트)</v>
      </c>
      <c r="AM78" s="6" t="str">
        <f>IF(ISBLANK(AM23), "", IFERROR(VLOOKUP(AM23, '[1]낚시보상 (2)'!$B$2:$C$118, 2, FALSE), "1-*-"&amp;AM23))</f>
        <v/>
      </c>
    </row>
    <row r="79" spans="1:39" s="6" customFormat="1" x14ac:dyDescent="0.3">
      <c r="A79" s="224"/>
      <c r="C79" s="6" t="str">
        <f>IF(ISBLANK(C24), "", IFERROR(VLOOKUP(C24, '[1]낚시보상 (2)'!$B$2:$C$118, 2, FALSE), 0))</f>
        <v/>
      </c>
      <c r="D79" s="6" t="str">
        <f>IF(ISBLANK(D24), "", IFERROR(VLOOKUP(D24, '[1]낚시보상 (2)'!$B$2:$C$118, 2, FALSE), 0))</f>
        <v/>
      </c>
      <c r="E79" s="6" t="str">
        <f>IF(ISBLANK(E24), "", IFERROR(VLOOKUP(E24, '[1]낚시보상 (2)'!$B$2:$C$118, 2, FALSE), 0))</f>
        <v/>
      </c>
      <c r="F79" s="222"/>
      <c r="G79" s="6" t="str">
        <f>IF(ISBLANK(G24), "", IFERROR(VLOOKUP(G24, '[1]낚시보상 (2)'!$B$2:$C$118, 2, FALSE), "1-*-"&amp;G24))</f>
        <v/>
      </c>
      <c r="H79" s="6" t="str">
        <f>IF(ISBLANK(H24), "", IFERROR(VLOOKUP(H24, '[1]낚시보상 (2)'!$B$2:$C$118, 2, FALSE), "1-*-"&amp;H24))</f>
        <v>홈가든 2 캔디</v>
      </c>
      <c r="I79" s="6" t="str">
        <f>IF(ISBLANK(I24), "", IFERROR(VLOOKUP(I24, '[1]낚시보상 (2)'!$B$2:$C$118, 2, FALSE), "1-*-"&amp;I24))</f>
        <v>홈가든 2 캔디</v>
      </c>
      <c r="J79" s="222"/>
      <c r="K79" s="6" t="str">
        <f>IF(ISBLANK(K24), "", IFERROR(VLOOKUP(K24, '[1]낚시보상 (2)'!$B$2:$C$118, 2, FALSE), "1-*-"&amp;K24))</f>
        <v/>
      </c>
      <c r="L79" s="6" t="str">
        <f>IF(ISBLANK(L24), "", IFERROR(VLOOKUP(L24, '[1]낚시보상 (2)'!$B$2:$C$118, 2, FALSE), "1-*-"&amp;L24))</f>
        <v>홈가든 2 캔디</v>
      </c>
      <c r="M79" s="6" t="str">
        <f>IF(ISBLANK(M24), "", IFERROR(VLOOKUP(M24, '[1]낚시보상 (2)'!$B$2:$C$118, 2, FALSE), "1-*-"&amp;M24))</f>
        <v>홈가든 2 캔디</v>
      </c>
      <c r="N79" s="222"/>
      <c r="O79" s="6" t="str">
        <f>IF(ISBLANK(O24), "", IFERROR(VLOOKUP(O24, '[1]낚시보상 (2)'!$B$2:$C$118, 2, FALSE), "1-*-"&amp;O24))</f>
        <v/>
      </c>
      <c r="P79" s="6" t="str">
        <f>IF(ISBLANK(P24), "", IFERROR(VLOOKUP(P24, '[1]낚시보상 (2)'!$B$2:$C$118, 2, FALSE), "1-*-"&amp;P24))</f>
        <v/>
      </c>
      <c r="Q79" s="6" t="str">
        <f>IF(ISBLANK(Q24), "", IFERROR(VLOOKUP(Q24, '[1]낚시보상 (2)'!$B$2:$C$118, 2, FALSE), "1-*-"&amp;Q24))</f>
        <v/>
      </c>
      <c r="R79" s="6" t="str">
        <f>IF(ISBLANK(R24), "", IFERROR(VLOOKUP(R24, '[1]낚시보상 (2)'!$B$2:$C$118, 2, FALSE), "1-*-"&amp;R24))</f>
        <v/>
      </c>
      <c r="S79" s="222"/>
      <c r="T79" s="6" t="str">
        <f>IF(ISBLANK(T24), "", IFERROR(VLOOKUP(T24, '[1]낚시보상 (2)'!$B$2:$C$118, 2, FALSE), "1-*-"&amp;T24))</f>
        <v>낚시 홈가든 테두리 랜덤박스</v>
      </c>
      <c r="U79" s="6" t="str">
        <f>IF(ISBLANK(U24), "", IFERROR(VLOOKUP(U24, '[1]낚시보상 (2)'!$B$2:$C$118, 2, FALSE), "1-*-"&amp;U24))</f>
        <v>낚시 홈가든 테두리 랜덤박스</v>
      </c>
      <c r="V79" s="6" t="str">
        <f>IF(ISBLANK(V24), "", IFERROR(VLOOKUP(V24, '[1]낚시보상 (2)'!$B$2:$C$118, 2, FALSE), "1-*-"&amp;V24))</f>
        <v>낚시 홈가든 테두리 랜덤박스</v>
      </c>
      <c r="W79" s="222"/>
      <c r="X79" s="6" t="str">
        <f>IF(ISBLANK(X24), "", IFERROR(VLOOKUP(X24, '[1]낚시보상 (2)'!$B$2:$C$118, 2, FALSE), "1-*-"&amp;X24))</f>
        <v>일정 초기화 (엠포인트)</v>
      </c>
      <c r="Y79" s="6" t="str">
        <f>IF(ISBLANK(Y24), "", IFERROR(VLOOKUP(Y24, '[1]낚시보상 (2)'!$B$2:$C$118, 2, FALSE), "1-*-"&amp;Y24))</f>
        <v>일정 초기화 (엠포인트)</v>
      </c>
      <c r="Z79" s="6" t="str">
        <f>IF(ISBLANK(Z24), "", IFERROR(VLOOKUP(Z24, '[1]낚시보상 (2)'!$B$2:$C$118, 2, FALSE), "1-*-"&amp;Z24))</f>
        <v/>
      </c>
      <c r="AA79" s="222"/>
      <c r="AB79" s="6" t="str">
        <f>IF(ISBLANK(AB24), "", IFERROR(VLOOKUP(AB24, '[1]낚시보상 (2)'!$B$2:$C$118, 2, FALSE), "-*-"&amp;AB24))</f>
        <v/>
      </c>
      <c r="AC79" s="6" t="str">
        <f>IF(ISBLANK(AC24), "", IFERROR(VLOOKUP(AC24, '[1]낚시보상 (2)'!$B$2:$C$118, 2, FALSE), "1-*-"&amp;AC24))</f>
        <v>낚시 닉 네임 패널 랜덤박스</v>
      </c>
      <c r="AD79" s="6" t="str">
        <f>IF(ISBLANK(AD24), "", IFERROR(VLOOKUP(AD24, '[1]낚시보상 (2)'!$B$2:$C$118, 2, FALSE), "1-*-"&amp;AD24))</f>
        <v>낚시 닉 네임 패널 랜덤박스</v>
      </c>
      <c r="AE79" s="6" t="str">
        <f>IF(ISBLANK(AE24), "", IFERROR(VLOOKUP(AE24, '[1]낚시보상 (2)'!$B$2:$C$118, 2, FALSE), "1-*-"&amp;AE24))</f>
        <v>낚시 닉 네임 패널 랜덤박스</v>
      </c>
      <c r="AF79" s="222"/>
      <c r="AG79" s="6" t="str">
        <f>IF(ISBLANK(AG24), "", IFERROR(VLOOKUP(AG24, '[1]낚시보상 (2)'!$B$2:$C$118, 2, FALSE), "1-*-"&amp;AG24))</f>
        <v>낚시 펫 닉네임 패널 랜덤박스</v>
      </c>
      <c r="AH79" s="6" t="str">
        <f>IF(ISBLANK(AH24), "", IFERROR(VLOOKUP(AH24, '[1]낚시보상 (2)'!$B$2:$C$118, 2, FALSE), "1-*-"&amp;AH24))</f>
        <v>낚시 펫 닉네임 패널 랜덤박스</v>
      </c>
      <c r="AI79" s="6" t="str">
        <f>IF(ISBLANK(AI24), "", IFERROR(VLOOKUP(AI24, '[1]낚시보상 (2)'!$B$2:$C$118, 2, FALSE), "1-*-"&amp;AI24))</f>
        <v>낚시 펫 닉네임 패널 랜덤박스</v>
      </c>
      <c r="AJ79" s="222"/>
      <c r="AK79" s="6" t="str">
        <f>IF(ISBLANK(AK24), "", IFERROR(VLOOKUP(AK24, '[1]낚시보상 (2)'!$B$2:$C$118, 2, FALSE), "1-*-"&amp;AK24))</f>
        <v>알록달록 전광판 글자색 2회</v>
      </c>
      <c r="AL79" s="6" t="str">
        <f>IF(ISBLANK(AL24), "", IFERROR(VLOOKUP(AL24, '[1]낚시보상 (2)'!$B$2:$C$118, 2, FALSE), "1-*-"&amp;AL24))</f>
        <v/>
      </c>
      <c r="AM79" s="6" t="str">
        <f>IF(ISBLANK(AM24), "", IFERROR(VLOOKUP(AM24, '[1]낚시보상 (2)'!$B$2:$C$118, 2, FALSE), "1-*-"&amp;AM24))</f>
        <v/>
      </c>
    </row>
    <row r="80" spans="1:39" s="6" customFormat="1" x14ac:dyDescent="0.3">
      <c r="A80" s="224"/>
      <c r="C80" s="6" t="str">
        <f>IF(ISBLANK(C25), "", IFERROR(VLOOKUP(C25, '[1]낚시보상 (2)'!$B$2:$C$118, 2, FALSE), 0))</f>
        <v/>
      </c>
      <c r="D80" s="6" t="str">
        <f>IF(ISBLANK(D25), "", IFERROR(VLOOKUP(D25, '[1]낚시보상 (2)'!$B$2:$C$118, 2, FALSE), 0))</f>
        <v/>
      </c>
      <c r="E80" s="6" t="str">
        <f>IF(ISBLANK(E25), "", IFERROR(VLOOKUP(E25, '[1]낚시보상 (2)'!$B$2:$C$118, 2, FALSE), 0))</f>
        <v/>
      </c>
      <c r="F80" s="222"/>
      <c r="G80" s="6" t="str">
        <f>IF(ISBLANK(G25), "", IFERROR(VLOOKUP(G25, '[1]낚시보상 (2)'!$B$2:$C$118, 2, FALSE), "1-*-"&amp;G25))</f>
        <v/>
      </c>
      <c r="H80" s="6" t="str">
        <f>IF(ISBLANK(H25), "", IFERROR(VLOOKUP(H25, '[1]낚시보상 (2)'!$B$2:$C$118, 2, FALSE), "1-*-"&amp;H25))</f>
        <v>낚시 홈가든 테두리 랜덤박스</v>
      </c>
      <c r="I80" s="6" t="str">
        <f>IF(ISBLANK(I25), "", IFERROR(VLOOKUP(I25, '[1]낚시보상 (2)'!$B$2:$C$118, 2, FALSE), "1-*-"&amp;I25))</f>
        <v>낚시 홈가든 테두리 랜덤박스</v>
      </c>
      <c r="J80" s="222"/>
      <c r="K80" s="6" t="str">
        <f>IF(ISBLANK(K25), "", IFERROR(VLOOKUP(K25, '[1]낚시보상 (2)'!$B$2:$C$118, 2, FALSE), "1-*-"&amp;K25))</f>
        <v/>
      </c>
      <c r="L80" s="6" t="str">
        <f>IF(ISBLANK(L25), "", IFERROR(VLOOKUP(L25, '[1]낚시보상 (2)'!$B$2:$C$118, 2, FALSE), "1-*-"&amp;L25))</f>
        <v>낚시 홈가든 테두리 랜덤박스</v>
      </c>
      <c r="M80" s="6" t="str">
        <f>IF(ISBLANK(M25), "", IFERROR(VLOOKUP(M25, '[1]낚시보상 (2)'!$B$2:$C$118, 2, FALSE), "1-*-"&amp;M25))</f>
        <v>낚시 홈가든 테두리 랜덤박스</v>
      </c>
      <c r="N80" s="222"/>
      <c r="O80" s="6" t="str">
        <f>IF(ISBLANK(O25), "", IFERROR(VLOOKUP(O25, '[1]낚시보상 (2)'!$B$2:$C$118, 2, FALSE), "1-*-"&amp;O25))</f>
        <v/>
      </c>
      <c r="P80" s="6" t="str">
        <f>IF(ISBLANK(P25), "", IFERROR(VLOOKUP(P25, '[1]낚시보상 (2)'!$B$2:$C$118, 2, FALSE), "1-*-"&amp;P25))</f>
        <v/>
      </c>
      <c r="Q80" s="6" t="str">
        <f>IF(ISBLANK(Q25), "", IFERROR(VLOOKUP(Q25, '[1]낚시보상 (2)'!$B$2:$C$118, 2, FALSE), "1-*-"&amp;Q25))</f>
        <v/>
      </c>
      <c r="R80" s="6" t="str">
        <f>IF(ISBLANK(R25), "", IFERROR(VLOOKUP(R25, '[1]낚시보상 (2)'!$B$2:$C$118, 2, FALSE), "1-*-"&amp;R25))</f>
        <v/>
      </c>
      <c r="S80" s="222"/>
      <c r="T80" s="6" t="str">
        <f>IF(ISBLANK(T25), "", IFERROR(VLOOKUP(T25, '[1]낚시보상 (2)'!$B$2:$C$118, 2, FALSE), "1-*-"&amp;T25))</f>
        <v>낚시 펫 닉네임 패널 랜덤박스</v>
      </c>
      <c r="U80" s="6" t="str">
        <f>IF(ISBLANK(U25), "", IFERROR(VLOOKUP(U25, '[1]낚시보상 (2)'!$B$2:$C$118, 2, FALSE), "1-*-"&amp;U25))</f>
        <v>낚시 펫 닉네임 패널 랜덤박스</v>
      </c>
      <c r="V80" s="6" t="str">
        <f>IF(ISBLANK(V25), "", IFERROR(VLOOKUP(V25, '[1]낚시보상 (2)'!$B$2:$C$118, 2, FALSE), "1-*-"&amp;V25))</f>
        <v>낚시 펫 닉네임 패널 랜덤박스</v>
      </c>
      <c r="W80" s="222"/>
      <c r="X80" s="6" t="str">
        <f>IF(ISBLANK(X25), "", IFERROR(VLOOKUP(X25, '[1]낚시보상 (2)'!$B$2:$C$118, 2, FALSE), "1-*-"&amp;X25))</f>
        <v>알록달록 전광판 글자색 2회</v>
      </c>
      <c r="Y80" s="6" t="str">
        <f>IF(ISBLANK(Y25), "", IFERROR(VLOOKUP(Y25, '[1]낚시보상 (2)'!$B$2:$C$118, 2, FALSE), "1-*-"&amp;Y25))</f>
        <v>알록달록 전광판 글자색 2회</v>
      </c>
      <c r="Z80" s="6" t="str">
        <f>IF(ISBLANK(Z25), "", IFERROR(VLOOKUP(Z25, '[1]낚시보상 (2)'!$B$2:$C$118, 2, FALSE), "1-*-"&amp;Z25))</f>
        <v/>
      </c>
      <c r="AA80" s="222"/>
      <c r="AB80" s="6" t="str">
        <f>IF(ISBLANK(AB25), "", IFERROR(VLOOKUP(AB25, '[1]낚시보상 (2)'!$B$2:$C$118, 2, FALSE), "-*-"&amp;AB25))</f>
        <v/>
      </c>
      <c r="AC80" s="6" t="str">
        <f>IF(ISBLANK(AC25), "", IFERROR(VLOOKUP(AC25, '[1]낚시보상 (2)'!$B$2:$C$118, 2, FALSE), "1-*-"&amp;AC25))</f>
        <v>낚시 말풍선 랜덤박스</v>
      </c>
      <c r="AD80" s="6" t="str">
        <f>IF(ISBLANK(AD25), "", IFERROR(VLOOKUP(AD25, '[1]낚시보상 (2)'!$B$2:$C$118, 2, FALSE), "1-*-"&amp;AD25))</f>
        <v>낚시 말풍선 랜덤박스</v>
      </c>
      <c r="AE80" s="6" t="str">
        <f>IF(ISBLANK(AE25), "", IFERROR(VLOOKUP(AE25, '[1]낚시보상 (2)'!$B$2:$C$118, 2, FALSE), "1-*-"&amp;AE25))</f>
        <v>낚시 말풍선 랜덤박스</v>
      </c>
      <c r="AF80" s="222"/>
      <c r="AG80" s="6" t="str">
        <f>IF(ISBLANK(AG25), "", IFERROR(VLOOKUP(AG25, '[1]낚시보상 (2)'!$B$2:$C$118, 2, FALSE), "1-*-"&amp;AG25))</f>
        <v>낚시 닉 네임 패널 랜덤박스</v>
      </c>
      <c r="AH80" s="6" t="str">
        <f>IF(ISBLANK(AH25), "", IFERROR(VLOOKUP(AH25, '[1]낚시보상 (2)'!$B$2:$C$118, 2, FALSE), "1-*-"&amp;AH25))</f>
        <v>낚시 닉 네임 패널 랜덤박스</v>
      </c>
      <c r="AI80" s="6" t="str">
        <f>IF(ISBLANK(AI25), "", IFERROR(VLOOKUP(AI25, '[1]낚시보상 (2)'!$B$2:$C$118, 2, FALSE), "1-*-"&amp;AI25))</f>
        <v>낚시 닉 네임 패널 랜덤박스</v>
      </c>
      <c r="AJ80" s="222"/>
      <c r="AK80" s="6" t="str">
        <f>IF(ISBLANK(AK25), "", IFERROR(VLOOKUP(AK25, '[1]낚시보상 (2)'!$B$2:$C$118, 2, FALSE), "1-*-"&amp;AK25))</f>
        <v>낚시 홈가든 테두리 랜덤박스</v>
      </c>
      <c r="AL80" s="6" t="str">
        <f>IF(ISBLANK(AL25), "", IFERROR(VLOOKUP(AL25, '[1]낚시보상 (2)'!$B$2:$C$118, 2, FALSE), "1-*-"&amp;AL25))</f>
        <v>낚시 홈가든 테두리 랜덤박스</v>
      </c>
      <c r="AM80" s="6" t="str">
        <f>IF(ISBLANK(AM25), "", IFERROR(VLOOKUP(AM25, '[1]낚시보상 (2)'!$B$2:$C$118, 2, FALSE), "1-*-"&amp;AM25))</f>
        <v>낚시 홈가든 테두리 랜덤박스</v>
      </c>
    </row>
    <row r="81" spans="1:39" s="6" customFormat="1" x14ac:dyDescent="0.3">
      <c r="A81" s="224"/>
      <c r="C81" s="6" t="str">
        <f>IF(ISBLANK(C26), "", IFERROR(VLOOKUP(C26, '[1]낚시보상 (2)'!$B$2:$C$118, 2, FALSE), 0))</f>
        <v/>
      </c>
      <c r="D81" s="6" t="str">
        <f>IF(ISBLANK(D26), "", IFERROR(VLOOKUP(D26, '[1]낚시보상 (2)'!$B$2:$C$118, 2, FALSE), 0))</f>
        <v/>
      </c>
      <c r="E81" s="6" t="str">
        <f>IF(ISBLANK(E26), "", IFERROR(VLOOKUP(E26, '[1]낚시보상 (2)'!$B$2:$C$118, 2, FALSE), 0))</f>
        <v/>
      </c>
      <c r="F81" s="222"/>
      <c r="G81" s="6" t="str">
        <f>IF(ISBLANK(G26), "", IFERROR(VLOOKUP(G26, '[1]낚시보상 (2)'!$B$2:$C$118, 2, FALSE), "1-*-"&amp;G26))</f>
        <v/>
      </c>
      <c r="H81" s="6" t="str">
        <f>IF(ISBLANK(H26), "", IFERROR(VLOOKUP(H26, '[1]낚시보상 (2)'!$B$2:$C$118, 2, FALSE), "1-*-"&amp;H26))</f>
        <v>기본 닉네임 패널 (2일)</v>
      </c>
      <c r="I81" s="6" t="str">
        <f>IF(ISBLANK(I26), "", IFERROR(VLOOKUP(I26, '[1]낚시보상 (2)'!$B$2:$C$118, 2, FALSE), "1-*-"&amp;I26))</f>
        <v/>
      </c>
      <c r="J81" s="222"/>
      <c r="K81" s="6" t="str">
        <f>IF(ISBLANK(K26), "", IFERROR(VLOOKUP(K26, '[1]낚시보상 (2)'!$B$2:$C$118, 2, FALSE), "1-*-"&amp;K26))</f>
        <v/>
      </c>
      <c r="L81" s="6" t="str">
        <f>IF(ISBLANK(L26), "", IFERROR(VLOOKUP(L26, '[1]낚시보상 (2)'!$B$2:$C$118, 2, FALSE), "1-*-"&amp;L26))</f>
        <v>기본 닉네임 패널 (2일)</v>
      </c>
      <c r="M81" s="6" t="str">
        <f>IF(ISBLANK(M26), "", IFERROR(VLOOKUP(M26, '[1]낚시보상 (2)'!$B$2:$C$118, 2, FALSE), "1-*-"&amp;M26))</f>
        <v/>
      </c>
      <c r="N81" s="222"/>
      <c r="O81" s="6" t="str">
        <f>IF(ISBLANK(O26), "", IFERROR(VLOOKUP(O26, '[1]낚시보상 (2)'!$B$2:$C$118, 2, FALSE), "1-*-"&amp;O26))</f>
        <v/>
      </c>
      <c r="P81" s="6" t="str">
        <f>IF(ISBLANK(P26), "", IFERROR(VLOOKUP(P26, '[1]낚시보상 (2)'!$B$2:$C$118, 2, FALSE), "1-*-"&amp;P26))</f>
        <v/>
      </c>
      <c r="Q81" s="6" t="str">
        <f>IF(ISBLANK(Q26), "", IFERROR(VLOOKUP(Q26, '[1]낚시보상 (2)'!$B$2:$C$118, 2, FALSE), "1-*-"&amp;Q26))</f>
        <v/>
      </c>
      <c r="R81" s="6" t="str">
        <f>IF(ISBLANK(R26), "", IFERROR(VLOOKUP(R26, '[1]낚시보상 (2)'!$B$2:$C$118, 2, FALSE), "1-*-"&amp;R26))</f>
        <v/>
      </c>
      <c r="S81" s="222"/>
      <c r="T81" s="6" t="s">
        <v>467</v>
      </c>
      <c r="U81" s="6" t="s">
        <v>467</v>
      </c>
      <c r="V81" s="6" t="str">
        <f>IF(ISBLANK(V26), "", IFERROR(VLOOKUP(V26, '[1]낚시보상 (2)'!$B$2:$C$118, 2, FALSE), "1-*-"&amp;V26))</f>
        <v/>
      </c>
      <c r="W81" s="222"/>
      <c r="X81" s="6" t="str">
        <f>IF(ISBLANK(X26), "", IFERROR(VLOOKUP(X26, '[1]낚시보상 (2)'!$B$2:$C$118, 2, FALSE), "1-*-"&amp;X26))</f>
        <v>낚시 홈가든 테두리 랜덤박스</v>
      </c>
      <c r="Y81" s="6" t="str">
        <f>IF(ISBLANK(Y26), "", IFERROR(VLOOKUP(Y26, '[1]낚시보상 (2)'!$B$2:$C$118, 2, FALSE), "1-*-"&amp;Y26))</f>
        <v>낚시 홈가든 테두리 랜덤박스</v>
      </c>
      <c r="Z81" s="6" t="str">
        <f>IF(ISBLANK(Z26), "", IFERROR(VLOOKUP(Z26, '[1]낚시보상 (2)'!$B$2:$C$118, 2, FALSE), "1-*-"&amp;Z26))</f>
        <v>낚시 홈가든 테두리 랜덤박스</v>
      </c>
      <c r="AA81" s="222"/>
      <c r="AB81" s="6" t="str">
        <f>IF(ISBLANK(AB26), "", IFERROR(VLOOKUP(AB26, '[1]낚시보상 (2)'!$B$2:$C$118, 2, FALSE), "-*-"&amp;AB26))</f>
        <v/>
      </c>
      <c r="AC81" s="6" t="str">
        <f>IF(ISBLANK(AC26), "", IFERROR(VLOOKUP(AC26, '[1]낚시보상 (2)'!$B$2:$C$118, 2, FALSE), "1-*-"&amp;AC26))</f>
        <v/>
      </c>
      <c r="AD81" s="6" t="str">
        <f>IF(ISBLANK(AD26), "", IFERROR(VLOOKUP(AD26, '[1]낚시보상 (2)'!$B$2:$C$118, 2, FALSE), "1-*-"&amp;AD26))</f>
        <v/>
      </c>
      <c r="AE81" s="6" t="str">
        <f>IF(ISBLANK(AE26), "", IFERROR(VLOOKUP(AE26, '[1]낚시보상 (2)'!$B$2:$C$118, 2, FALSE), "1-*-"&amp;AE26))</f>
        <v/>
      </c>
      <c r="AF81" s="222"/>
      <c r="AG81" s="6" t="str">
        <f>IF(ISBLANK(AG26), "", IFERROR(VLOOKUP(AG26, '[1]낚시보상 (2)'!$B$2:$C$118, 2, FALSE), "1-*-"&amp;AG26))</f>
        <v>낚시 말풍선 랜덤박스</v>
      </c>
      <c r="AH81" s="6" t="str">
        <f>IF(ISBLANK(AH26), "", IFERROR(VLOOKUP(AH26, '[1]낚시보상 (2)'!$B$2:$C$118, 2, FALSE), "1-*-"&amp;AH26))</f>
        <v>낚시 말풍선 랜덤박스</v>
      </c>
      <c r="AI81" s="6" t="str">
        <f>IF(ISBLANK(AI26), "", IFERROR(VLOOKUP(AI26, '[1]낚시보상 (2)'!$B$2:$C$118, 2, FALSE), "1-*-"&amp;AI26))</f>
        <v>낚시 말풍선 랜덤박스</v>
      </c>
      <c r="AJ81" s="222"/>
      <c r="AK81" s="6" t="str">
        <f>IF(ISBLANK(AK26), "", IFERROR(VLOOKUP(AK26, '[1]낚시보상 (2)'!$B$2:$C$118, 2, FALSE), "1-*-"&amp;AK26))</f>
        <v>낚시 펫 닉네임 패널 랜덤박스</v>
      </c>
      <c r="AL81" s="6" t="str">
        <f>IF(ISBLANK(AL26), "", IFERROR(VLOOKUP(AL26, '[1]낚시보상 (2)'!$B$2:$C$118, 2, FALSE), "1-*-"&amp;AL26))</f>
        <v>낚시 펫 닉네임 패널 랜덤박스</v>
      </c>
      <c r="AM81" s="6" t="str">
        <f>IF(ISBLANK(AM26), "", IFERROR(VLOOKUP(AM26, '[1]낚시보상 (2)'!$B$2:$C$118, 2, FALSE), "1-*-"&amp;AM26))</f>
        <v>낚시 펫 닉네임 패널 랜덤박스</v>
      </c>
    </row>
    <row r="82" spans="1:39" s="6" customFormat="1" x14ac:dyDescent="0.3">
      <c r="A82" s="224"/>
      <c r="C82" s="6" t="str">
        <f>IF(ISBLANK(C27), "", IFERROR(VLOOKUP(C27, '[1]낚시보상 (2)'!$B$2:$C$118, 2, FALSE), 0))</f>
        <v/>
      </c>
      <c r="D82" s="6" t="str">
        <f>IF(ISBLANK(D27), "", IFERROR(VLOOKUP(D27, '[1]낚시보상 (2)'!$B$2:$C$118, 2, FALSE), 0))</f>
        <v/>
      </c>
      <c r="E82" s="6" t="str">
        <f>IF(ISBLANK(E27), "", IFERROR(VLOOKUP(E27, '[1]낚시보상 (2)'!$B$2:$C$118, 2, FALSE), 0))</f>
        <v/>
      </c>
      <c r="F82" s="222"/>
      <c r="G82" s="6" t="str">
        <f>IF(ISBLANK(G27), "", IFERROR(VLOOKUP(G27, '[1]낚시보상 (2)'!$B$2:$C$118, 2, FALSE), "1-*-"&amp;G27))</f>
        <v/>
      </c>
      <c r="H82" s="6" t="str">
        <f>IF(ISBLANK(H27), "", IFERROR(VLOOKUP(H27, '[1]낚시보상 (2)'!$B$2:$C$118, 2, FALSE), "1-*-"&amp;H27))</f>
        <v>빈티지 네모 말풍선 (2일)</v>
      </c>
      <c r="I82" s="6" t="str">
        <f>IF(ISBLANK(I27), "", IFERROR(VLOOKUP(I27, '[1]낚시보상 (2)'!$B$2:$C$118, 2, FALSE), "1-*-"&amp;I27))</f>
        <v/>
      </c>
      <c r="J82" s="222"/>
      <c r="K82" s="6" t="str">
        <f>IF(ISBLANK(K27), "", IFERROR(VLOOKUP(K27, '[1]낚시보상 (2)'!$B$2:$C$118, 2, FALSE), "1-*-"&amp;K27))</f>
        <v/>
      </c>
      <c r="L82" s="6" t="str">
        <f>IF(ISBLANK(L27), "", IFERROR(VLOOKUP(L27, '[1]낚시보상 (2)'!$B$2:$C$118, 2, FALSE), "1-*-"&amp;L27))</f>
        <v>베이직 화분 랜덤박스</v>
      </c>
      <c r="M82" s="6" t="str">
        <f>IF(ISBLANK(M27), "", IFERROR(VLOOKUP(M27, '[1]낚시보상 (2)'!$B$2:$C$118, 2, FALSE), "1-*-"&amp;M27))</f>
        <v/>
      </c>
      <c r="N82" s="222"/>
      <c r="O82" s="6" t="str">
        <f>IF(ISBLANK(O27), "", IFERROR(VLOOKUP(O27, '[1]낚시보상 (2)'!$B$2:$C$118, 2, FALSE), "1-*-"&amp;O27))</f>
        <v/>
      </c>
      <c r="P82" s="6" t="str">
        <f>IF(ISBLANK(P27), "", IFERROR(VLOOKUP(P27, '[1]낚시보상 (2)'!$B$2:$C$118, 2, FALSE), "1-*-"&amp;P27))</f>
        <v/>
      </c>
      <c r="Q82" s="6" t="str">
        <f>IF(ISBLANK(Q27), "", IFERROR(VLOOKUP(Q27, '[1]낚시보상 (2)'!$B$2:$C$118, 2, FALSE), "1-*-"&amp;Q27))</f>
        <v/>
      </c>
      <c r="R82" s="6" t="str">
        <f>IF(ISBLANK(R27), "", IFERROR(VLOOKUP(R27, '[1]낚시보상 (2)'!$B$2:$C$118, 2, FALSE), "1-*-"&amp;R27))</f>
        <v/>
      </c>
      <c r="S82" s="222"/>
      <c r="T82" s="6" t="str">
        <f>IF(ISBLANK(T27), "", IFERROR(VLOOKUP(T27, '[1]낚시보상 (2)'!$B$2:$C$118, 2, FALSE), "1-*-"&amp;T27))</f>
        <v>캡슐 머신 2회</v>
      </c>
      <c r="U82" s="6" t="str">
        <f>IF(ISBLANK(U27), "", IFERROR(VLOOKUP(U27, '[1]낚시보상 (2)'!$B$2:$C$118, 2, FALSE), "1-*-"&amp;U27))</f>
        <v>캡슐 머신 2회</v>
      </c>
      <c r="V82" s="6" t="str">
        <f>IF(ISBLANK(V27), "", IFERROR(VLOOKUP(V27, '[1]낚시보상 (2)'!$B$2:$C$118, 2, FALSE), "1-*-"&amp;V27))</f>
        <v>캡슐 머신 2회</v>
      </c>
      <c r="W82" s="222"/>
      <c r="X82" s="6" t="str">
        <f>IF(ISBLANK(X27), "", IFERROR(VLOOKUP(X27, '[1]낚시보상 (2)'!$B$2:$C$118, 2, FALSE), "1-*-"&amp;X27))</f>
        <v>낚시 펫 닉네임 패널 랜덤박스</v>
      </c>
      <c r="Y82" s="6" t="str">
        <f>IF(ISBLANK(Y27), "", IFERROR(VLOOKUP(Y27, '[1]낚시보상 (2)'!$B$2:$C$118, 2, FALSE), "1-*-"&amp;Y27))</f>
        <v>낚시 펫 닉네임 패널 랜덤박스</v>
      </c>
      <c r="Z82" s="6" t="str">
        <f>IF(ISBLANK(Z27), "", IFERROR(VLOOKUP(Z27, '[1]낚시보상 (2)'!$B$2:$C$118, 2, FALSE), "1-*-"&amp;Z27))</f>
        <v>낚시 펫 닉네임 패널 랜덤박스</v>
      </c>
      <c r="AA82" s="222"/>
      <c r="AB82" s="6" t="str">
        <f>IF(ISBLANK(AB27), "", IFERROR(VLOOKUP(AB27, '[1]낚시보상 (2)'!$B$2:$C$118, 2, FALSE), "-*-"&amp;AB27))</f>
        <v/>
      </c>
      <c r="AC82" s="6" t="str">
        <f>IF(ISBLANK(AC27), "", IFERROR(VLOOKUP(AC27, '[1]낚시보상 (2)'!$B$2:$C$118, 2, FALSE), "1-*-"&amp;AC27))</f>
        <v/>
      </c>
      <c r="AD82" s="6" t="str">
        <f>IF(ISBLANK(AD27), "", IFERROR(VLOOKUP(AD27, '[1]낚시보상 (2)'!$B$2:$C$118, 2, FALSE), "1-*-"&amp;AD27))</f>
        <v/>
      </c>
      <c r="AE82" s="6" t="str">
        <f>IF(ISBLANK(AE27), "", IFERROR(VLOOKUP(AE27, '[1]낚시보상 (2)'!$B$2:$C$118, 2, FALSE), "1-*-"&amp;AE27))</f>
        <v/>
      </c>
      <c r="AF82" s="222"/>
      <c r="AG82" s="6" t="str">
        <f>IF(ISBLANK(AG27), "", IFERROR(VLOOKUP(AG27, '[1]낚시보상 (2)'!$B$2:$C$118, 2, FALSE), "1-*-"&amp;AG27))</f>
        <v/>
      </c>
      <c r="AH82" s="6" t="str">
        <f>IF(ISBLANK(AH27), "", IFERROR(VLOOKUP(AH27, '[1]낚시보상 (2)'!$B$2:$C$118, 2, FALSE), "1-*-"&amp;AH27))</f>
        <v>캡슐 머신 2회</v>
      </c>
      <c r="AI82" s="6" t="str">
        <f>IF(ISBLANK(AI27), "", IFERROR(VLOOKUP(AI27, '[1]낚시보상 (2)'!$B$2:$C$118, 2, FALSE), "1-*-"&amp;AI27))</f>
        <v/>
      </c>
      <c r="AJ82" s="222"/>
      <c r="AK82" s="6" t="str">
        <f>IF(ISBLANK(AK27), "", IFERROR(VLOOKUP(AK27, '[1]낚시보상 (2)'!$B$2:$C$118, 2, FALSE), "1-*-"&amp;AK27))</f>
        <v>낚시 닉 네임 패널 랜덤박스</v>
      </c>
      <c r="AL82" s="6" t="str">
        <f>IF(ISBLANK(AL27), "", IFERROR(VLOOKUP(AL27, '[1]낚시보상 (2)'!$B$2:$C$118, 2, FALSE), "1-*-"&amp;AL27))</f>
        <v>낚시 닉 네임 패널 랜덤박스</v>
      </c>
      <c r="AM82" s="6" t="str">
        <f>IF(ISBLANK(AM27), "", IFERROR(VLOOKUP(AM27, '[1]낚시보상 (2)'!$B$2:$C$118, 2, FALSE), "1-*-"&amp;AM27))</f>
        <v>낚시 닉 네임 패널 랜덤박스</v>
      </c>
    </row>
    <row r="83" spans="1:39" s="6" customFormat="1" x14ac:dyDescent="0.3">
      <c r="A83" s="224"/>
      <c r="C83" s="6" t="str">
        <f>IF(ISBLANK(C28), "", IFERROR(VLOOKUP(C28, '[1]낚시보상 (2)'!$B$2:$C$118, 2, FALSE), 0))</f>
        <v/>
      </c>
      <c r="D83" s="6" t="str">
        <f>IF(ISBLANK(D28), "", IFERROR(VLOOKUP(D28, '[1]낚시보상 (2)'!$B$2:$C$118, 2, FALSE), 0))</f>
        <v/>
      </c>
      <c r="E83" s="6" t="str">
        <f>IF(ISBLANK(E28), "", IFERROR(VLOOKUP(E28, '[1]낚시보상 (2)'!$B$2:$C$118, 2, FALSE), 0))</f>
        <v/>
      </c>
      <c r="F83" s="222"/>
      <c r="G83" s="6" t="str">
        <f>IF(ISBLANK(G28), "", IFERROR(VLOOKUP(G28, '[1]낚시보상 (2)'!$B$2:$C$118, 2, FALSE), "1-*-"&amp;G28))</f>
        <v/>
      </c>
      <c r="H83" s="6" t="str">
        <f>IF(ISBLANK(H28), "", IFERROR(VLOOKUP(H28, '[1]낚시보상 (2)'!$B$2:$C$118, 2, FALSE), "1-*-"&amp;H28))</f>
        <v>캡슐 머신 2회</v>
      </c>
      <c r="I83" s="6" t="str">
        <f>IF(ISBLANK(I28), "", IFERROR(VLOOKUP(I28, '[1]낚시보상 (2)'!$B$2:$C$118, 2, FALSE), "1-*-"&amp;I28))</f>
        <v>캡슐 머신 2회</v>
      </c>
      <c r="J83" s="222"/>
      <c r="K83" s="6" t="str">
        <f>IF(ISBLANK(K28), "", IFERROR(VLOOKUP(K28, '[1]낚시보상 (2)'!$B$2:$C$118, 2, FALSE), "1-*-"&amp;K28))</f>
        <v/>
      </c>
      <c r="L83" s="6" t="str">
        <f>IF(ISBLANK(L28), "", IFERROR(VLOOKUP(L28, '[1]낚시보상 (2)'!$B$2:$C$118, 2, FALSE), "1-*-"&amp;L28))</f>
        <v>캡슐 머신 2회</v>
      </c>
      <c r="M83" s="6" t="str">
        <f>IF(ISBLANK(M28), "", IFERROR(VLOOKUP(M28, '[1]낚시보상 (2)'!$B$2:$C$118, 2, FALSE), "1-*-"&amp;M28))</f>
        <v>캡슐 머신 2회</v>
      </c>
      <c r="N83" s="222"/>
      <c r="O83" s="6" t="str">
        <f>IF(ISBLANK(O28), "", IFERROR(VLOOKUP(O28, '[1]낚시보상 (2)'!$B$2:$C$118, 2, FALSE), "1-*-"&amp;O28))</f>
        <v/>
      </c>
      <c r="P83" s="6" t="str">
        <f>IF(ISBLANK(P28), "", IFERROR(VLOOKUP(P28, '[1]낚시보상 (2)'!$B$2:$C$118, 2, FALSE), "1-*-"&amp;P28))</f>
        <v/>
      </c>
      <c r="Q83" s="6" t="str">
        <f>IF(ISBLANK(Q28), "", IFERROR(VLOOKUP(Q28, '[1]낚시보상 (2)'!$B$2:$C$118, 2, FALSE), "1-*-"&amp;Q28))</f>
        <v/>
      </c>
      <c r="R83" s="6" t="str">
        <f>IF(ISBLANK(R28), "", IFERROR(VLOOKUP(R28, '[1]낚시보상 (2)'!$B$2:$C$118, 2, FALSE), "1-*-"&amp;R28))</f>
        <v/>
      </c>
      <c r="S83" s="222"/>
      <c r="T83" s="6" t="str">
        <f>IF(ISBLANK(T28), "", IFERROR(VLOOKUP(T28, '[1]낚시보상 (2)'!$B$2:$C$118, 2, FALSE), "1-*-"&amp;T28))</f>
        <v/>
      </c>
      <c r="U83" s="6" t="str">
        <f>IF(ISBLANK(U28), "", IFERROR(VLOOKUP(U28, '[1]낚시보상 (2)'!$B$2:$C$118, 2, FALSE), "1-*-"&amp;U28))</f>
        <v/>
      </c>
      <c r="V83" s="6" t="str">
        <f>IF(ISBLANK(V28), "", IFERROR(VLOOKUP(V28, '[1]낚시보상 (2)'!$B$2:$C$118, 2, FALSE), "1-*-"&amp;V28))</f>
        <v>캡슐머신 30회</v>
      </c>
      <c r="W83" s="222"/>
      <c r="X83" s="6" t="s">
        <v>467</v>
      </c>
      <c r="Y83" s="6" t="s">
        <v>467</v>
      </c>
      <c r="Z83" s="6" t="str">
        <f>IF(ISBLANK(Z28), "", IFERROR(VLOOKUP(Z28, '[1]낚시보상 (2)'!$B$2:$C$118, 2, FALSE), "1-*-"&amp;Z28))</f>
        <v/>
      </c>
      <c r="AA83" s="222"/>
      <c r="AB83" s="6" t="str">
        <f>IF(ISBLANK(AB28), "", IFERROR(VLOOKUP(AB28, '[1]낚시보상 (2)'!$B$2:$C$118, 2, FALSE), "-*-"&amp;AB28))</f>
        <v/>
      </c>
      <c r="AC83" s="6" t="str">
        <f>IF(ISBLANK(AC28), "", IFERROR(VLOOKUP(AC28, '[1]낚시보상 (2)'!$B$2:$C$118, 2, FALSE), "1-*-"&amp;AC28))</f>
        <v/>
      </c>
      <c r="AD83" s="6" t="str">
        <f>IF(ISBLANK(AD28), "", IFERROR(VLOOKUP(AD28, '[1]낚시보상 (2)'!$B$2:$C$118, 2, FALSE), "1-*-"&amp;AD28))</f>
        <v/>
      </c>
      <c r="AE83" s="6" t="str">
        <f>IF(ISBLANK(AE28), "", IFERROR(VLOOKUP(AE28, '[1]낚시보상 (2)'!$B$2:$C$118, 2, FALSE), "1-*-"&amp;AE28))</f>
        <v/>
      </c>
      <c r="AF83" s="222"/>
      <c r="AG83" s="6" t="str">
        <f>IF(ISBLANK(AG28), "", IFERROR(VLOOKUP(AG28, '[1]낚시보상 (2)'!$B$2:$C$118, 2, FALSE), "1-*-"&amp;AG28))</f>
        <v>5+5 캔디 주머니 패키지</v>
      </c>
      <c r="AH83" s="6" t="str">
        <f>IF(ISBLANK(AH28), "", IFERROR(VLOOKUP(AH28, '[1]낚시보상 (2)'!$B$2:$C$118, 2, FALSE), "1-*-"&amp;AH28))</f>
        <v>5+5 캔디 주머니 패키지</v>
      </c>
      <c r="AI83" s="6" t="str">
        <f>IF(ISBLANK(AI28), "", IFERROR(VLOOKUP(AI28, '[1]낚시보상 (2)'!$B$2:$C$118, 2, FALSE), "1-*-"&amp;AI28))</f>
        <v/>
      </c>
      <c r="AJ83" s="222"/>
      <c r="AK83" s="6" t="str">
        <f>IF(ISBLANK(AK28), "", IFERROR(VLOOKUP(AK28, '[1]낚시보상 (2)'!$B$2:$C$118, 2, FALSE), "1-*-"&amp;AK28))</f>
        <v>낚시 말풍선 랜덤박스</v>
      </c>
      <c r="AL83" s="6" t="str">
        <f>IF(ISBLANK(AL28), "", IFERROR(VLOOKUP(AL28, '[1]낚시보상 (2)'!$B$2:$C$118, 2, FALSE), "1-*-"&amp;AL28))</f>
        <v>낚시 말풍선 랜덤박스</v>
      </c>
      <c r="AM83" s="6" t="str">
        <f>IF(ISBLANK(AM28), "", IFERROR(VLOOKUP(AM28, '[1]낚시보상 (2)'!$B$2:$C$118, 2, FALSE), "1-*-"&amp;AM28))</f>
        <v>낚시 말풍선 랜덤박스</v>
      </c>
    </row>
    <row r="84" spans="1:39" s="6" customFormat="1" x14ac:dyDescent="0.3">
      <c r="A84" s="224"/>
      <c r="C84" s="6" t="str">
        <f>IF(ISBLANK(C29), "", IFERROR(VLOOKUP(C29, '[1]낚시보상 (2)'!$B$2:$C$118, 2, FALSE), 0))</f>
        <v/>
      </c>
      <c r="D84" s="6" t="str">
        <f>IF(ISBLANK(D29), "", IFERROR(VLOOKUP(D29, '[1]낚시보상 (2)'!$B$2:$C$118, 2, FALSE), 0))</f>
        <v/>
      </c>
      <c r="E84" s="6" t="str">
        <f>IF(ISBLANK(E29), "", IFERROR(VLOOKUP(E29, '[1]낚시보상 (2)'!$B$2:$C$118, 2, FALSE), 0))</f>
        <v/>
      </c>
      <c r="F84" s="222"/>
      <c r="G84" s="6" t="str">
        <f>IF(ISBLANK(G29), "", IFERROR(VLOOKUP(G29, '[1]낚시보상 (2)'!$B$2:$C$118, 2, FALSE), "1-*-"&amp;G29))</f>
        <v/>
      </c>
      <c r="H84" s="6" t="str">
        <f>IF(ISBLANK(H29), "", IFERROR(VLOOKUP(H29, '[1]낚시보상 (2)'!$B$2:$C$118, 2, FALSE), "1-*-"&amp;H29))</f>
        <v>5+5 캔디 주머니 패키지</v>
      </c>
      <c r="I84" s="6" t="str">
        <f>IF(ISBLANK(I29), "", IFERROR(VLOOKUP(I29, '[1]낚시보상 (2)'!$B$2:$C$118, 2, FALSE), "1-*-"&amp;I29))</f>
        <v>5+5 캔디 주머니 패키지</v>
      </c>
      <c r="J84" s="222"/>
      <c r="K84" s="6" t="str">
        <f>IF(ISBLANK(K29), "", IFERROR(VLOOKUP(K29, '[1]낚시보상 (2)'!$B$2:$C$118, 2, FALSE), "1-*-"&amp;K29))</f>
        <v/>
      </c>
      <c r="L84" s="6" t="str">
        <f>IF(ISBLANK(L29), "", IFERROR(VLOOKUP(L29, '[1]낚시보상 (2)'!$B$2:$C$118, 2, FALSE), "1-*-"&amp;L29))</f>
        <v/>
      </c>
      <c r="M84" s="6" t="str">
        <f>IF(ISBLANK(M29), "", IFERROR(VLOOKUP(M29, '[1]낚시보상 (2)'!$B$2:$C$118, 2, FALSE), "1-*-"&amp;M29))</f>
        <v>캡슐머신 30회</v>
      </c>
      <c r="N84" s="222"/>
      <c r="O84" s="6" t="str">
        <f>IF(ISBLANK(O29), "", IFERROR(VLOOKUP(O29, '[1]낚시보상 (2)'!$B$2:$C$118, 2, FALSE), "1-*-"&amp;O29))</f>
        <v/>
      </c>
      <c r="P84" s="6" t="str">
        <f>IF(ISBLANK(P29), "", IFERROR(VLOOKUP(P29, '[1]낚시보상 (2)'!$B$2:$C$118, 2, FALSE), "1-*-"&amp;P29))</f>
        <v/>
      </c>
      <c r="Q84" s="6" t="str">
        <f>IF(ISBLANK(Q29), "", IFERROR(VLOOKUP(Q29, '[1]낚시보상 (2)'!$B$2:$C$118, 2, FALSE), "1-*-"&amp;Q29))</f>
        <v/>
      </c>
      <c r="R84" s="6" t="str">
        <f>IF(ISBLANK(R29), "", IFERROR(VLOOKUP(R29, '[1]낚시보상 (2)'!$B$2:$C$118, 2, FALSE), "1-*-"&amp;R29))</f>
        <v/>
      </c>
      <c r="S84" s="222"/>
      <c r="T84" s="6" t="str">
        <f>IF(ISBLANK(T29), "", IFERROR(VLOOKUP(T29, '[1]낚시보상 (2)'!$B$2:$C$118, 2, FALSE), "1-*-"&amp;T29))</f>
        <v/>
      </c>
      <c r="U84" s="6" t="str">
        <f>IF(ISBLANK(U29), "", IFERROR(VLOOKUP(U29, '[1]낚시보상 (2)'!$B$2:$C$118, 2, FALSE), "1-*-"&amp;U29))</f>
        <v/>
      </c>
      <c r="V84" s="6" t="str">
        <f>IF(ISBLANK(V29), "", IFERROR(VLOOKUP(V29, '[1]낚시보상 (2)'!$B$2:$C$118, 2, FALSE), "1-*-"&amp;V29))</f>
        <v>캡슐머신 50회</v>
      </c>
      <c r="W84" s="222"/>
      <c r="X84" s="6" t="str">
        <f>IF(ISBLANK(X29), "", IFERROR(VLOOKUP(X29, '[1]낚시보상 (2)'!$B$2:$C$118, 2, FALSE), "1-*-"&amp;X29))</f>
        <v>캡슐 머신 2회</v>
      </c>
      <c r="Y84" s="6" t="str">
        <f>IF(ISBLANK(Y29), "", IFERROR(VLOOKUP(Y29, '[1]낚시보상 (2)'!$B$2:$C$118, 2, FALSE), "1-*-"&amp;Y29))</f>
        <v>캡슐 머신 2회</v>
      </c>
      <c r="Z84" s="6" t="str">
        <f>IF(ISBLANK(Z29), "", IFERROR(VLOOKUP(Z29, '[1]낚시보상 (2)'!$B$2:$C$118, 2, FALSE), "1-*-"&amp;Z29))</f>
        <v>캡슐 머신 2회</v>
      </c>
      <c r="AA84" s="222"/>
      <c r="AB84" s="6" t="str">
        <f>IF(ISBLANK(AB29), "", IFERROR(VLOOKUP(AB29, '[1]낚시보상 (2)'!$B$2:$C$118, 2, FALSE), "-*-"&amp;AB29))</f>
        <v/>
      </c>
      <c r="AC84" s="6" t="str">
        <f>IF(ISBLANK(AC29), "", IFERROR(VLOOKUP(AC29, '[1]낚시보상 (2)'!$B$2:$C$118, 2, FALSE), "1-*-"&amp;AC29))</f>
        <v/>
      </c>
      <c r="AD84" s="6" t="str">
        <f>IF(ISBLANK(AD29), "", IFERROR(VLOOKUP(AD29, '[1]낚시보상 (2)'!$B$2:$C$118, 2, FALSE), "1-*-"&amp;AD29))</f>
        <v/>
      </c>
      <c r="AE84" s="6" t="str">
        <f>IF(ISBLANK(AE29), "", IFERROR(VLOOKUP(AE29, '[1]낚시보상 (2)'!$B$2:$C$118, 2, FALSE), "1-*-"&amp;AE29))</f>
        <v/>
      </c>
      <c r="AF84" s="222"/>
      <c r="AG84" s="6" t="str">
        <f>IF(ISBLANK(AG29), "", IFERROR(VLOOKUP(AG29, '[1]낚시보상 (2)'!$B$2:$C$118, 2, FALSE), "1-*-"&amp;AG29))</f>
        <v/>
      </c>
      <c r="AH84" s="6" t="str">
        <f>IF(ISBLANK(AH29), "", IFERROR(VLOOKUP(AH29, '[1]낚시보상 (2)'!$B$2:$C$118, 2, FALSE), "1-*-"&amp;AH29))</f>
        <v/>
      </c>
      <c r="AI84" s="6" t="str">
        <f>IF(ISBLANK(AI29), "", IFERROR(VLOOKUP(AI29, '[1]낚시보상 (2)'!$B$2:$C$118, 2, FALSE), "1-*-"&amp;AI29))</f>
        <v>25+25 캔디 주머니 패키지</v>
      </c>
      <c r="AJ84" s="222"/>
      <c r="AK84" s="6" t="str">
        <f>IF(ISBLANK(AK29), "", IFERROR(VLOOKUP(AK29, '[1]낚시보상 (2)'!$B$2:$C$118, 2, FALSE), "1-*-"&amp;AK29))</f>
        <v/>
      </c>
      <c r="AL84" s="6" t="str">
        <f>IF(ISBLANK(AL29), "", IFERROR(VLOOKUP(AL29, '[1]낚시보상 (2)'!$B$2:$C$118, 2, FALSE), "1-*-"&amp;AL29))</f>
        <v>캡슐 머신 2회</v>
      </c>
      <c r="AM84" s="6" t="str">
        <f>IF(ISBLANK(AM29), "", IFERROR(VLOOKUP(AM29, '[1]낚시보상 (2)'!$B$2:$C$118, 2, FALSE), "1-*-"&amp;AM29))</f>
        <v/>
      </c>
    </row>
    <row r="85" spans="1:39" s="6" customFormat="1" x14ac:dyDescent="0.3">
      <c r="A85" s="224"/>
      <c r="C85" s="6" t="str">
        <f>IF(ISBLANK(C30), "", IFERROR(VLOOKUP(C30, '[1]낚시보상 (2)'!$B$2:$C$118, 2, FALSE), 0))</f>
        <v/>
      </c>
      <c r="D85" s="6" t="str">
        <f>IF(ISBLANK(D30), "", IFERROR(VLOOKUP(D30, '[1]낚시보상 (2)'!$B$2:$C$118, 2, FALSE), 0))</f>
        <v/>
      </c>
      <c r="E85" s="6" t="str">
        <f>IF(ISBLANK(E30), "", IFERROR(VLOOKUP(E30, '[1]낚시보상 (2)'!$B$2:$C$118, 2, FALSE), 0))</f>
        <v/>
      </c>
      <c r="F85" s="222"/>
      <c r="G85" s="6" t="str">
        <f>IF(ISBLANK(G30), "", IFERROR(VLOOKUP(G30, '[1]낚시보상 (2)'!$B$2:$C$118, 2, FALSE), "1-*-"&amp;G30))</f>
        <v/>
      </c>
      <c r="H85" s="6" t="str">
        <f>IF(ISBLANK(H30), "", IFERROR(VLOOKUP(H30, '[1]낚시보상 (2)'!$B$2:$C$118, 2, FALSE), "1-*-"&amp;H30))</f>
        <v>그라데이션 헤어 랜덤박스(1일)</v>
      </c>
      <c r="I85" s="6" t="str">
        <f>IF(ISBLANK(I30), "", IFERROR(VLOOKUP(I30, '[1]낚시보상 (2)'!$B$2:$C$118, 2, FALSE), "1-*-"&amp;I30))</f>
        <v>그라데이션 헤어 랜덤박스(1일)</v>
      </c>
      <c r="J85" s="222"/>
      <c r="K85" s="6" t="str">
        <f>IF(ISBLANK(K30), "", IFERROR(VLOOKUP(K30, '[1]낚시보상 (2)'!$B$2:$C$118, 2, FALSE), "1-*-"&amp;K30))</f>
        <v/>
      </c>
      <c r="L85" s="6" t="str">
        <f>IF(ISBLANK(L30), "", IFERROR(VLOOKUP(L30, '[1]낚시보상 (2)'!$B$2:$C$118, 2, FALSE), "1-*-"&amp;L30))</f>
        <v>5+5 캔디 주머니 패키지</v>
      </c>
      <c r="M85" s="6" t="str">
        <f>IF(ISBLANK(M30), "", IFERROR(VLOOKUP(M30, '[1]낚시보상 (2)'!$B$2:$C$118, 2, FALSE), "1-*-"&amp;M30))</f>
        <v>5+5 캔디 주머니 패키지</v>
      </c>
      <c r="N85" s="222"/>
      <c r="O85" s="6" t="str">
        <f>IF(ISBLANK(O30), "", IFERROR(VLOOKUP(O30, '[1]낚시보상 (2)'!$B$2:$C$118, 2, FALSE), "1-*-"&amp;O30))</f>
        <v/>
      </c>
      <c r="P85" s="6" t="str">
        <f>IF(ISBLANK(P30), "", IFERROR(VLOOKUP(P30, '[1]낚시보상 (2)'!$B$2:$C$118, 2, FALSE), "1-*-"&amp;P30))</f>
        <v/>
      </c>
      <c r="Q85" s="6" t="str">
        <f>IF(ISBLANK(Q30), "", IFERROR(VLOOKUP(Q30, '[1]낚시보상 (2)'!$B$2:$C$118, 2, FALSE), "1-*-"&amp;Q30))</f>
        <v/>
      </c>
      <c r="R85" s="6" t="str">
        <f>IF(ISBLANK(R30), "", IFERROR(VLOOKUP(R30, '[1]낚시보상 (2)'!$B$2:$C$118, 2, FALSE), "1-*-"&amp;R30))</f>
        <v/>
      </c>
      <c r="S85" s="222"/>
      <c r="T85" s="6" t="str">
        <f>IF(ISBLANK(T30), "", IFERROR(VLOOKUP(T30, '[1]낚시보상 (2)'!$B$2:$C$118, 2, FALSE), "1-*-"&amp;T30))</f>
        <v/>
      </c>
      <c r="U85" s="6" t="str">
        <f>IF(ISBLANK(U30), "", IFERROR(VLOOKUP(U30, '[1]낚시보상 (2)'!$B$2:$C$118, 2, FALSE), "1-*-"&amp;U30))</f>
        <v>그라데이션 헤어 랜덤박스(1일)</v>
      </c>
      <c r="V85" s="6" t="str">
        <f>IF(ISBLANK(V30), "", IFERROR(VLOOKUP(V30, '[1]낚시보상 (2)'!$B$2:$C$118, 2, FALSE), "1-*-"&amp;V30))</f>
        <v>그라데이션 헤어 랜덤박스(1일)</v>
      </c>
      <c r="W85" s="222"/>
      <c r="X85" s="6" t="str">
        <f>IF(ISBLANK(X30), "", IFERROR(VLOOKUP(X30, '[1]낚시보상 (2)'!$B$2:$C$118, 2, FALSE), "1-*-"&amp;X30))</f>
        <v/>
      </c>
      <c r="Y85" s="6" t="str">
        <f>IF(ISBLANK(Y30), "", IFERROR(VLOOKUP(Y30, '[1]낚시보상 (2)'!$B$2:$C$118, 2, FALSE), "1-*-"&amp;Y30))</f>
        <v/>
      </c>
      <c r="Z85" s="6" t="str">
        <f>IF(ISBLANK(Z30), "", IFERROR(VLOOKUP(Z30, '[1]낚시보상 (2)'!$B$2:$C$118, 2, FALSE), "1-*-"&amp;Z30))</f>
        <v>캡슐머신 30회</v>
      </c>
      <c r="AA85" s="222"/>
      <c r="AB85" s="6" t="str">
        <f>IF(ISBLANK(AB30), "", IFERROR(VLOOKUP(AB30, '[1]낚시보상 (2)'!$B$2:$C$118, 2, FALSE), "-*-"&amp;AB30))</f>
        <v/>
      </c>
      <c r="AC85" s="6" t="str">
        <f>IF(ISBLANK(AC30), "", IFERROR(VLOOKUP(AC30, '[1]낚시보상 (2)'!$B$2:$C$118, 2, FALSE), "1-*-"&amp;AC30))</f>
        <v/>
      </c>
      <c r="AD85" s="6" t="str">
        <f>IF(ISBLANK(AD30), "", IFERROR(VLOOKUP(AD30, '[1]낚시보상 (2)'!$B$2:$C$118, 2, FALSE), "1-*-"&amp;AD30))</f>
        <v/>
      </c>
      <c r="AE85" s="6" t="str">
        <f>IF(ISBLANK(AE30), "", IFERROR(VLOOKUP(AE30, '[1]낚시보상 (2)'!$B$2:$C$118, 2, FALSE), "1-*-"&amp;AE30))</f>
        <v/>
      </c>
      <c r="AF85" s="222"/>
      <c r="AG85" s="6" t="str">
        <f>IF(ISBLANK(AG30), "", IFERROR(VLOOKUP(AG30, '[1]낚시보상 (2)'!$B$2:$C$118, 2, FALSE), "1-*-"&amp;AG30))</f>
        <v/>
      </c>
      <c r="AH85" s="6" t="str">
        <f>IF(ISBLANK(AH30), "", IFERROR(VLOOKUP(AH30, '[1]낚시보상 (2)'!$B$2:$C$118, 2, FALSE), "1-*-"&amp;AH30))</f>
        <v/>
      </c>
      <c r="AI85" s="6" t="str">
        <f>IF(ISBLANK(AI30), "", IFERROR(VLOOKUP(AI30, '[1]낚시보상 (2)'!$B$2:$C$118, 2, FALSE), "1-*-"&amp;AI30))</f>
        <v>35+35 캔디 주머니 패키지</v>
      </c>
      <c r="AJ85" s="222"/>
      <c r="AK85" s="6" t="str">
        <f>IF(ISBLANK(AK30), "", IFERROR(VLOOKUP(AK30, '[1]낚시보상 (2)'!$B$2:$C$118, 2, FALSE), "1-*-"&amp;AK30))</f>
        <v>5+5 캔디 주머니 패키지</v>
      </c>
      <c r="AL85" s="6" t="str">
        <f>IF(ISBLANK(AL30), "", IFERROR(VLOOKUP(AL30, '[1]낚시보상 (2)'!$B$2:$C$118, 2, FALSE), "1-*-"&amp;AL30))</f>
        <v>5+5 캔디 주머니 패키지</v>
      </c>
      <c r="AM85" s="6" t="str">
        <f>IF(ISBLANK(AM30), "", IFERROR(VLOOKUP(AM30, '[1]낚시보상 (2)'!$B$2:$C$118, 2, FALSE), "1-*-"&amp;AM30))</f>
        <v/>
      </c>
    </row>
    <row r="86" spans="1:39" s="6" customFormat="1" x14ac:dyDescent="0.3">
      <c r="A86" s="224"/>
      <c r="C86" s="6" t="str">
        <f>IF(ISBLANK(C31), "", IFERROR(VLOOKUP(C31, '[1]낚시보상 (2)'!$B$2:$C$118, 2, FALSE), 0))</f>
        <v/>
      </c>
      <c r="D86" s="6" t="str">
        <f>IF(ISBLANK(D31), "", IFERROR(VLOOKUP(D31, '[1]낚시보상 (2)'!$B$2:$C$118, 2, FALSE), 0))</f>
        <v/>
      </c>
      <c r="E86" s="6" t="str">
        <f>IF(ISBLANK(E31), "", IFERROR(VLOOKUP(E31, '[1]낚시보상 (2)'!$B$2:$C$118, 2, FALSE), 0))</f>
        <v/>
      </c>
      <c r="F86" s="222"/>
      <c r="G86" s="6" t="str">
        <f>IF(ISBLANK(G31), "", IFERROR(VLOOKUP(G31, '[1]낚시보상 (2)'!$B$2:$C$118, 2, FALSE), "1-*-"&amp;G31))</f>
        <v/>
      </c>
      <c r="H86" s="6" t="str">
        <f>IF(ISBLANK(H31), "", IFERROR(VLOOKUP(H31, '[1]낚시보상 (2)'!$B$2:$C$118, 2, FALSE), "1-*-"&amp;H31))</f>
        <v>다양한 벽지 랜덤 박스(7일)</v>
      </c>
      <c r="I86" s="6" t="str">
        <f>IF(ISBLANK(I31), "", IFERROR(VLOOKUP(I31, '[1]낚시보상 (2)'!$B$2:$C$118, 2, FALSE), "1-*-"&amp;I31))</f>
        <v>다양한 벽지 랜덤 박스(7일)</v>
      </c>
      <c r="J86" s="222"/>
      <c r="K86" s="6" t="str">
        <f>IF(ISBLANK(K31), "", IFERROR(VLOOKUP(K31, '[1]낚시보상 (2)'!$B$2:$C$118, 2, FALSE), "1-*-"&amp;K31))</f>
        <v/>
      </c>
      <c r="L86" s="6" t="str">
        <f>IF(ISBLANK(L31), "", IFERROR(VLOOKUP(L31, '[1]낚시보상 (2)'!$B$2:$C$118, 2, FALSE), "1-*-"&amp;L31))</f>
        <v/>
      </c>
      <c r="M86" s="6" t="str">
        <f>IF(ISBLANK(M31), "", IFERROR(VLOOKUP(M31, '[1]낚시보상 (2)'!$B$2:$C$118, 2, FALSE), "1-*-"&amp;M31))</f>
        <v>15+15 캔디 주머니 패키지</v>
      </c>
      <c r="N86" s="222"/>
      <c r="O86" s="6" t="str">
        <f>IF(ISBLANK(O31), "", IFERROR(VLOOKUP(O31, '[1]낚시보상 (2)'!$B$2:$C$118, 2, FALSE), "1-*-"&amp;O31))</f>
        <v/>
      </c>
      <c r="P86" s="6" t="str">
        <f>IF(ISBLANK(P31), "", IFERROR(VLOOKUP(P31, '[1]낚시보상 (2)'!$B$2:$C$118, 2, FALSE), "1-*-"&amp;P31))</f>
        <v/>
      </c>
      <c r="Q86" s="6" t="str">
        <f>IF(ISBLANK(Q31), "", IFERROR(VLOOKUP(Q31, '[1]낚시보상 (2)'!$B$2:$C$118, 2, FALSE), "1-*-"&amp;Q31))</f>
        <v/>
      </c>
      <c r="R86" s="6" t="str">
        <f>IF(ISBLANK(R31), "", IFERROR(VLOOKUP(R31, '[1]낚시보상 (2)'!$B$2:$C$118, 2, FALSE), "1-*-"&amp;R31))</f>
        <v/>
      </c>
      <c r="S86" s="222"/>
      <c r="T86" s="6" t="str">
        <f>IF(ISBLANK(T31), "", IFERROR(VLOOKUP(T31, '[1]낚시보상 (2)'!$B$2:$C$118, 2, FALSE), "1-*-"&amp;T31))</f>
        <v/>
      </c>
      <c r="U86" s="6" t="str">
        <f>IF(ISBLANK(U31), "", IFERROR(VLOOKUP(U31, '[1]낚시보상 (2)'!$B$2:$C$118, 2, FALSE), "1-*-"&amp;U31))</f>
        <v>5+5 캔디 주머니 패키지</v>
      </c>
      <c r="V86" s="6" t="str">
        <f>IF(ISBLANK(V31), "", IFERROR(VLOOKUP(V31, '[1]낚시보상 (2)'!$B$2:$C$118, 2, FALSE), "1-*-"&amp;V31))</f>
        <v>5+5 캔디 주머니 패키지</v>
      </c>
      <c r="W86" s="222"/>
      <c r="X86" s="6" t="str">
        <f>IF(ISBLANK(X31), "", IFERROR(VLOOKUP(X31, '[1]낚시보상 (2)'!$B$2:$C$118, 2, FALSE), "1-*-"&amp;X31))</f>
        <v/>
      </c>
      <c r="Y86" s="6" t="str">
        <f>IF(ISBLANK(Y31), "", IFERROR(VLOOKUP(Y31, '[1]낚시보상 (2)'!$B$2:$C$118, 2, FALSE), "1-*-"&amp;Y31))</f>
        <v/>
      </c>
      <c r="Z86" s="6" t="str">
        <f>IF(ISBLANK(Z31), "", IFERROR(VLOOKUP(Z31, '[1]낚시보상 (2)'!$B$2:$C$118, 2, FALSE), "1-*-"&amp;Z31))</f>
        <v>캡슐머신 50회</v>
      </c>
      <c r="AA86" s="222"/>
      <c r="AB86" s="6" t="str">
        <f>IF(ISBLANK(AB31), "", IFERROR(VLOOKUP(AB31, '[1]낚시보상 (2)'!$B$2:$C$118, 2, FALSE), "-*-"&amp;AB31))</f>
        <v/>
      </c>
      <c r="AC86" s="6" t="str">
        <f>IF(ISBLANK(AC31), "", IFERROR(VLOOKUP(AC31, '[1]낚시보상 (2)'!$B$2:$C$118, 2, FALSE), "1-*-"&amp;AC31))</f>
        <v/>
      </c>
      <c r="AD86" s="6" t="str">
        <f>IF(ISBLANK(AD31), "", IFERROR(VLOOKUP(AD31, '[1]낚시보상 (2)'!$B$2:$C$118, 2, FALSE), "1-*-"&amp;AD31))</f>
        <v/>
      </c>
      <c r="AE86" s="6" t="str">
        <f>IF(ISBLANK(AE31), "", IFERROR(VLOOKUP(AE31, '[1]낚시보상 (2)'!$B$2:$C$118, 2, FALSE), "1-*-"&amp;AE31))</f>
        <v/>
      </c>
      <c r="AF86" s="222"/>
      <c r="AG86" s="6" t="str">
        <f>IF(ISBLANK(AG31), "", IFERROR(VLOOKUP(AG31, '[1]낚시보상 (2)'!$B$2:$C$118, 2, FALSE), "1-*-"&amp;AG31))</f>
        <v/>
      </c>
      <c r="AH86" s="6" t="str">
        <f>IF(ISBLANK(AH31), "", IFERROR(VLOOKUP(AH31, '[1]낚시보상 (2)'!$B$2:$C$118, 2, FALSE), "1-*-"&amp;AH31))</f>
        <v/>
      </c>
      <c r="AI86" s="6" t="str">
        <f>IF(ISBLANK(AI31), "", IFERROR(VLOOKUP(AI31, '[1]낚시보상 (2)'!$B$2:$C$118, 2, FALSE), "1-*-"&amp;AI31))</f>
        <v>150+150 캔디 주머니 패키지</v>
      </c>
      <c r="AJ86" s="222"/>
      <c r="AK86" s="6" t="str">
        <f>IF(ISBLANK(AK31), "", IFERROR(VLOOKUP(AK31, '[1]낚시보상 (2)'!$B$2:$C$118, 2, FALSE), "1-*-"&amp;AK31))</f>
        <v/>
      </c>
      <c r="AL86" s="6" t="str">
        <f>IF(ISBLANK(AL31), "", IFERROR(VLOOKUP(AL31, '[1]낚시보상 (2)'!$B$2:$C$118, 2, FALSE), "1-*-"&amp;AL31))</f>
        <v/>
      </c>
      <c r="AM86" s="6" t="str">
        <f>IF(ISBLANK(AM31), "", IFERROR(VLOOKUP(AM31, '[1]낚시보상 (2)'!$B$2:$C$118, 2, FALSE), "1-*-"&amp;AM31))</f>
        <v>25+25 캔디 주머니 패키지</v>
      </c>
    </row>
    <row r="87" spans="1:39" s="6" customFormat="1" x14ac:dyDescent="0.3">
      <c r="A87" s="224"/>
      <c r="C87" s="6" t="str">
        <f>IF(ISBLANK(C32), "", IFERROR(VLOOKUP(C32, '[1]낚시보상 (2)'!$B$2:$C$118, 2, FALSE), 0))</f>
        <v/>
      </c>
      <c r="D87" s="6" t="str">
        <f>IF(ISBLANK(D32), "", IFERROR(VLOOKUP(D32, '[1]낚시보상 (2)'!$B$2:$C$118, 2, FALSE), 0))</f>
        <v/>
      </c>
      <c r="E87" s="6" t="str">
        <f>IF(ISBLANK(E32), "", IFERROR(VLOOKUP(E32, '[1]낚시보상 (2)'!$B$2:$C$118, 2, FALSE), 0))</f>
        <v/>
      </c>
      <c r="F87" s="222"/>
      <c r="G87" s="6" t="str">
        <f>IF(ISBLANK(G32), "", IFERROR(VLOOKUP(G32, '[1]낚시보상 (2)'!$B$2:$C$118, 2, FALSE), "1-*-"&amp;G32))</f>
        <v/>
      </c>
      <c r="H87" s="6" t="str">
        <f>IF(ISBLANK(H32), "", IFERROR(VLOOKUP(H32, '[1]낚시보상 (2)'!$B$2:$C$118, 2, FALSE), "1-*-"&amp;H32))</f>
        <v/>
      </c>
      <c r="I87" s="6" t="str">
        <f>IF(ISBLANK(I32), "", IFERROR(VLOOKUP(I32, '[1]낚시보상 (2)'!$B$2:$C$118, 2, FALSE), "1-*-"&amp;I32))</f>
        <v/>
      </c>
      <c r="J87" s="222"/>
      <c r="K87" s="6" t="str">
        <f>IF(ISBLANK(K32), "", IFERROR(VLOOKUP(K32, '[1]낚시보상 (2)'!$B$2:$C$118, 2, FALSE), "1-*-"&amp;K32))</f>
        <v/>
      </c>
      <c r="L87" s="6" t="str">
        <f>IF(ISBLANK(L32), "", IFERROR(VLOOKUP(L32, '[1]낚시보상 (2)'!$B$2:$C$118, 2, FALSE), "1-*-"&amp;L32))</f>
        <v/>
      </c>
      <c r="M87" s="6" t="str">
        <f>IF(ISBLANK(M32), "", IFERROR(VLOOKUP(M32, '[1]낚시보상 (2)'!$B$2:$C$118, 2, FALSE), "1-*-"&amp;M32))</f>
        <v>25+25 캔디 주머니 패키지</v>
      </c>
      <c r="N87" s="222"/>
      <c r="O87" s="6" t="str">
        <f>IF(ISBLANK(O32), "", IFERROR(VLOOKUP(O32, '[1]낚시보상 (2)'!$B$2:$C$118, 2, FALSE), "1-*-"&amp;O32))</f>
        <v/>
      </c>
      <c r="P87" s="6" t="str">
        <f>IF(ISBLANK(P32), "", IFERROR(VLOOKUP(P32, '[1]낚시보상 (2)'!$B$2:$C$118, 2, FALSE), "1-*-"&amp;P32))</f>
        <v/>
      </c>
      <c r="Q87" s="6" t="str">
        <f>IF(ISBLANK(Q32), "", IFERROR(VLOOKUP(Q32, '[1]낚시보상 (2)'!$B$2:$C$118, 2, FALSE), "1-*-"&amp;Q32))</f>
        <v/>
      </c>
      <c r="R87" s="6" t="str">
        <f>IF(ISBLANK(R32), "", IFERROR(VLOOKUP(R32, '[1]낚시보상 (2)'!$B$2:$C$118, 2, FALSE), "1-*-"&amp;R32))</f>
        <v/>
      </c>
      <c r="S87" s="222"/>
      <c r="T87" s="6" t="str">
        <f>IF(ISBLANK(T32), "", IFERROR(VLOOKUP(T32, '[1]낚시보상 (2)'!$B$2:$C$118, 2, FALSE), "1-*-"&amp;T32))</f>
        <v/>
      </c>
      <c r="U87" s="6" t="str">
        <f>IF(ISBLANK(U32), "", IFERROR(VLOOKUP(U32, '[1]낚시보상 (2)'!$B$2:$C$118, 2, FALSE), "1-*-"&amp;U32))</f>
        <v/>
      </c>
      <c r="V87" s="6" t="str">
        <f>IF(ISBLANK(V32), "", IFERROR(VLOOKUP(V32, '[1]낚시보상 (2)'!$B$2:$C$118, 2, FALSE), "1-*-"&amp;V32))</f>
        <v>15+15 캔디 주머니 패키지</v>
      </c>
      <c r="W87" s="222"/>
      <c r="X87" s="6" t="str">
        <f>IF(ISBLANK(X32), "", IFERROR(VLOOKUP(X32, '[1]낚시보상 (2)'!$B$2:$C$118, 2, FALSE), "1-*-"&amp;X32))</f>
        <v/>
      </c>
      <c r="Y87" s="6" t="str">
        <f>IF(ISBLANK(Y32), "", IFERROR(VLOOKUP(Y32, '[1]낚시보상 (2)'!$B$2:$C$118, 2, FALSE), "1-*-"&amp;Y32))</f>
        <v/>
      </c>
      <c r="Z87" s="6" t="str">
        <f>IF(ISBLANK(Z32), "", IFERROR(VLOOKUP(Z32, '[1]낚시보상 (2)'!$B$2:$C$118, 2, FALSE), "1-*-"&amp;Z32))</f>
        <v>캡슐머신 100회</v>
      </c>
      <c r="AA87" s="222"/>
      <c r="AB87" s="6" t="str">
        <f>IF(ISBLANK(AB32), "", IFERROR(VLOOKUP(AB32, '[1]낚시보상 (2)'!$B$2:$C$118, 2, FALSE), "-*-"&amp;AB32))</f>
        <v/>
      </c>
      <c r="AC87" s="6" t="str">
        <f>IF(ISBLANK(AC32), "", IFERROR(VLOOKUP(AC32, '[1]낚시보상 (2)'!$B$2:$C$118, 2, FALSE), "1-*-"&amp;AC32))</f>
        <v/>
      </c>
      <c r="AD87" s="6" t="str">
        <f>IF(ISBLANK(AD32), "", IFERROR(VLOOKUP(AD32, '[1]낚시보상 (2)'!$B$2:$C$118, 2, FALSE), "1-*-"&amp;AD32))</f>
        <v/>
      </c>
      <c r="AE87" s="6" t="str">
        <f>IF(ISBLANK(AE32), "", IFERROR(VLOOKUP(AE32, '[1]낚시보상 (2)'!$B$2:$C$118, 2, FALSE), "1-*-"&amp;AE32))</f>
        <v/>
      </c>
      <c r="AF87" s="222"/>
      <c r="AG87" s="6" t="str">
        <f>IF(ISBLANK(AG32), "", IFERROR(VLOOKUP(AG32, '[1]낚시보상 (2)'!$B$2:$C$118, 2, FALSE), "1-*-"&amp;AG32))</f>
        <v/>
      </c>
      <c r="AH87" s="6" t="str">
        <f>IF(ISBLANK(AH32), "", IFERROR(VLOOKUP(AH32, '[1]낚시보상 (2)'!$B$2:$C$118, 2, FALSE), "1-*-"&amp;AH32))</f>
        <v/>
      </c>
      <c r="AI87" s="6" t="str">
        <f>IF(ISBLANK(AI32), "", IFERROR(VLOOKUP(AI32, '[1]낚시보상 (2)'!$B$2:$C$118, 2, FALSE), "1-*-"&amp;AI32))</f>
        <v>250+250 캔디 주머니 패키지</v>
      </c>
      <c r="AJ87" s="222"/>
      <c r="AK87" s="6" t="str">
        <f>IF(ISBLANK(AK32), "", IFERROR(VLOOKUP(AK32, '[1]낚시보상 (2)'!$B$2:$C$118, 2, FALSE), "1-*-"&amp;AK32))</f>
        <v/>
      </c>
      <c r="AL87" s="6" t="str">
        <f>IF(ISBLANK(AL32), "", IFERROR(VLOOKUP(AL32, '[1]낚시보상 (2)'!$B$2:$C$118, 2, FALSE), "1-*-"&amp;AL32))</f>
        <v/>
      </c>
      <c r="AM87" s="6" t="str">
        <f>IF(ISBLANK(AM32), "", IFERROR(VLOOKUP(AM32, '[1]낚시보상 (2)'!$B$2:$C$118, 2, FALSE), "1-*-"&amp;AM32))</f>
        <v>35+35 캔디 주머니 패키지</v>
      </c>
    </row>
    <row r="88" spans="1:39" s="6" customFormat="1" x14ac:dyDescent="0.3">
      <c r="A88" s="224"/>
      <c r="C88" s="6" t="str">
        <f>IF(ISBLANK(C33), "", IFERROR(VLOOKUP(C33, '[1]낚시보상 (2)'!$B$2:$C$118, 2, FALSE), 0))</f>
        <v/>
      </c>
      <c r="D88" s="6" t="str">
        <f>IF(ISBLANK(D33), "", IFERROR(VLOOKUP(D33, '[1]낚시보상 (2)'!$B$2:$C$118, 2, FALSE), 0))</f>
        <v/>
      </c>
      <c r="E88" s="6" t="str">
        <f>IF(ISBLANK(E33), "", IFERROR(VLOOKUP(E33, '[1]낚시보상 (2)'!$B$2:$C$118, 2, FALSE), 0))</f>
        <v/>
      </c>
      <c r="F88" s="222"/>
      <c r="G88" s="6" t="str">
        <f>IF(ISBLANK(G33), "", IFERROR(VLOOKUP(G33, '[1]낚시보상 (2)'!$B$2:$C$118, 2, FALSE), "1-*-"&amp;G33))</f>
        <v/>
      </c>
      <c r="H88" s="6" t="str">
        <f>IF(ISBLANK(H33), "", IFERROR(VLOOKUP(H33, '[1]낚시보상 (2)'!$B$2:$C$118, 2, FALSE), "1-*-"&amp;H33))</f>
        <v/>
      </c>
      <c r="I88" s="6" t="str">
        <f>IF(ISBLANK(I33), "", IFERROR(VLOOKUP(I33, '[1]낚시보상 (2)'!$B$2:$C$118, 2, FALSE), "1-*-"&amp;I33))</f>
        <v/>
      </c>
      <c r="J88" s="222"/>
      <c r="K88" s="6" t="str">
        <f>IF(ISBLANK(K33), "", IFERROR(VLOOKUP(K33, '[1]낚시보상 (2)'!$B$2:$C$118, 2, FALSE), "1-*-"&amp;K33))</f>
        <v/>
      </c>
      <c r="L88" s="6" t="str">
        <f>IF(ISBLANK(L33), "", IFERROR(VLOOKUP(L33, '[1]낚시보상 (2)'!$B$2:$C$118, 2, FALSE), "1-*-"&amp;L33))</f>
        <v>그라데이션 헤어 랜덤박스(1일)</v>
      </c>
      <c r="M88" s="6" t="str">
        <f>IF(ISBLANK(M33), "", IFERROR(VLOOKUP(M33, '[1]낚시보상 (2)'!$B$2:$C$118, 2, FALSE), "1-*-"&amp;M33))</f>
        <v>그라데이션 헤어 랜덤박스(1일)</v>
      </c>
      <c r="N88" s="222"/>
      <c r="O88" s="6" t="str">
        <f>IF(ISBLANK(O33), "", IFERROR(VLOOKUP(O33, '[1]낚시보상 (2)'!$B$2:$C$118, 2, FALSE), "1-*-"&amp;O33))</f>
        <v/>
      </c>
      <c r="P88" s="6" t="str">
        <f>IF(ISBLANK(P33), "", IFERROR(VLOOKUP(P33, '[1]낚시보상 (2)'!$B$2:$C$118, 2, FALSE), "1-*-"&amp;P33))</f>
        <v/>
      </c>
      <c r="Q88" s="6" t="str">
        <f>IF(ISBLANK(Q33), "", IFERROR(VLOOKUP(Q33, '[1]낚시보상 (2)'!$B$2:$C$118, 2, FALSE), "1-*-"&amp;Q33))</f>
        <v/>
      </c>
      <c r="R88" s="6" t="str">
        <f>IF(ISBLANK(R33), "", IFERROR(VLOOKUP(R33, '[1]낚시보상 (2)'!$B$2:$C$118, 2, FALSE), "1-*-"&amp;R33))</f>
        <v/>
      </c>
      <c r="S88" s="222"/>
      <c r="T88" s="6" t="str">
        <f>IF(ISBLANK(T33), "", IFERROR(VLOOKUP(T33, '[1]낚시보상 (2)'!$B$2:$C$118, 2, FALSE), "1-*-"&amp;T33))</f>
        <v/>
      </c>
      <c r="U88" s="6" t="str">
        <f>IF(ISBLANK(U33), "", IFERROR(VLOOKUP(U33, '[1]낚시보상 (2)'!$B$2:$C$118, 2, FALSE), "1-*-"&amp;U33))</f>
        <v/>
      </c>
      <c r="V88" s="6" t="str">
        <f>IF(ISBLANK(V33), "", IFERROR(VLOOKUP(V33, '[1]낚시보상 (2)'!$B$2:$C$118, 2, FALSE), "1-*-"&amp;V33))</f>
        <v>25+25 캔디 주머니 패키지</v>
      </c>
      <c r="W88" s="222"/>
      <c r="X88" s="6" t="str">
        <f>IF(ISBLANK(X33), "", IFERROR(VLOOKUP(X33, '[1]낚시보상 (2)'!$B$2:$C$118, 2, FALSE), "1-*-"&amp;X33))</f>
        <v/>
      </c>
      <c r="Y88" s="6" t="str">
        <f>IF(ISBLANK(Y33), "", IFERROR(VLOOKUP(Y33, '[1]낚시보상 (2)'!$B$2:$C$118, 2, FALSE), "1-*-"&amp;Y33))</f>
        <v>5+5 캔디 주머니 패키지</v>
      </c>
      <c r="Z88" s="6" t="str">
        <f>IF(ISBLANK(Z33), "", IFERROR(VLOOKUP(Z33, '[1]낚시보상 (2)'!$B$2:$C$118, 2, FALSE), "1-*-"&amp;Z33))</f>
        <v>5+5 캔디 주머니 패키지</v>
      </c>
      <c r="AA88" s="222"/>
      <c r="AB88" s="6" t="str">
        <f>IF(ISBLANK(AB33), "", IFERROR(VLOOKUP(AB33, '[1]낚시보상 (2)'!$B$2:$C$118, 2, FALSE), "-*-"&amp;AB33))</f>
        <v/>
      </c>
      <c r="AC88" s="6" t="str">
        <f>IF(ISBLANK(AC33), "", IFERROR(VLOOKUP(AC33, '[1]낚시보상 (2)'!$B$2:$C$118, 2, FALSE), "1-*-"&amp;AC33))</f>
        <v/>
      </c>
      <c r="AD88" s="6" t="str">
        <f>IF(ISBLANK(AD33), "", IFERROR(VLOOKUP(AD33, '[1]낚시보상 (2)'!$B$2:$C$118, 2, FALSE), "1-*-"&amp;AD33))</f>
        <v/>
      </c>
      <c r="AE88" s="6" t="str">
        <f>IF(ISBLANK(AE33), "", IFERROR(VLOOKUP(AE33, '[1]낚시보상 (2)'!$B$2:$C$118, 2, FALSE), "1-*-"&amp;AE33))</f>
        <v/>
      </c>
      <c r="AF88" s="222"/>
      <c r="AG88" s="6" t="str">
        <f>IF(ISBLANK(AG33), "", IFERROR(VLOOKUP(AG33, '[1]낚시보상 (2)'!$B$2:$C$118, 2, FALSE), "1-*-"&amp;AG33))</f>
        <v/>
      </c>
      <c r="AH88" s="6" t="str">
        <f>IF(ISBLANK(AH33), "", IFERROR(VLOOKUP(AH33, '[1]낚시보상 (2)'!$B$2:$C$118, 2, FALSE), "1-*-"&amp;AH33))</f>
        <v/>
      </c>
      <c r="AI88" s="6" t="str">
        <f>IF(ISBLANK(AI33), "", IFERROR(VLOOKUP(AI33, '[1]낚시보상 (2)'!$B$2:$C$118, 2, FALSE), "1-*-"&amp;AI33))</f>
        <v/>
      </c>
      <c r="AJ88" s="222"/>
      <c r="AK88" s="6" t="str">
        <f>IF(ISBLANK(AK33), "", IFERROR(VLOOKUP(AK33, '[1]낚시보상 (2)'!$B$2:$C$118, 2, FALSE), "1-*-"&amp;AK33))</f>
        <v/>
      </c>
      <c r="AL88" s="6" t="str">
        <f>IF(ISBLANK(AL33), "", IFERROR(VLOOKUP(AL33, '[1]낚시보상 (2)'!$B$2:$C$118, 2, FALSE), "1-*-"&amp;AL33))</f>
        <v/>
      </c>
      <c r="AM88" s="6" t="str">
        <f>IF(ISBLANK(AM33), "", IFERROR(VLOOKUP(AM33, '[1]낚시보상 (2)'!$B$2:$C$118, 2, FALSE), "1-*-"&amp;AM33))</f>
        <v>150+150 캔디 주머니 패키지</v>
      </c>
    </row>
    <row r="89" spans="1:39" s="6" customFormat="1" x14ac:dyDescent="0.3">
      <c r="A89" s="224"/>
      <c r="C89" s="6" t="str">
        <f>IF(ISBLANK(C34), "", IFERROR(VLOOKUP(C34, '[1]낚시보상 (2)'!$B$2:$C$118, 2, FALSE), 0))</f>
        <v/>
      </c>
      <c r="D89" s="6" t="str">
        <f>IF(ISBLANK(D34), "", IFERROR(VLOOKUP(D34, '[1]낚시보상 (2)'!$B$2:$C$118, 2, FALSE), 0))</f>
        <v/>
      </c>
      <c r="E89" s="6" t="str">
        <f>IF(ISBLANK(E34), "", IFERROR(VLOOKUP(E34, '[1]낚시보상 (2)'!$B$2:$C$118, 2, FALSE), 0))</f>
        <v/>
      </c>
      <c r="F89" s="222"/>
      <c r="G89" s="6" t="str">
        <f>IF(ISBLANK(G34), "", IFERROR(VLOOKUP(G34, '[1]낚시보상 (2)'!$B$2:$C$118, 2, FALSE), "1-*-"&amp;G34))</f>
        <v/>
      </c>
      <c r="H89" s="6" t="str">
        <f>IF(ISBLANK(H34), "", IFERROR(VLOOKUP(H34, '[1]낚시보상 (2)'!$B$2:$C$118, 2, FALSE), "1-*-"&amp;H34))</f>
        <v/>
      </c>
      <c r="I89" s="6" t="str">
        <f>IF(ISBLANK(I34), "", IFERROR(VLOOKUP(I34, '[1]낚시보상 (2)'!$B$2:$C$118, 2, FALSE), "1-*-"&amp;I34))</f>
        <v/>
      </c>
      <c r="J89" s="222"/>
      <c r="K89" s="6" t="str">
        <f>IF(ISBLANK(K34), "", IFERROR(VLOOKUP(K34, '[1]낚시보상 (2)'!$B$2:$C$118, 2, FALSE), "1-*-"&amp;K34))</f>
        <v/>
      </c>
      <c r="L89" s="6" t="str">
        <f>IF(ISBLANK(L34), "", IFERROR(VLOOKUP(L34, '[1]낚시보상 (2)'!$B$2:$C$118, 2, FALSE), "1-*-"&amp;L34))</f>
        <v/>
      </c>
      <c r="M89" s="6" t="str">
        <f>IF(ISBLANK(M34), "", IFERROR(VLOOKUP(M34, '[1]낚시보상 (2)'!$B$2:$C$118, 2, FALSE), "1-*-"&amp;M34))</f>
        <v>다양한 벽지 랜덤 박스(1일)</v>
      </c>
      <c r="N89" s="222"/>
      <c r="O89" s="6" t="str">
        <f>IF(ISBLANK(O34), "", IFERROR(VLOOKUP(O34, '[1]낚시보상 (2)'!$B$2:$C$118, 2, FALSE), "1-*-"&amp;O34))</f>
        <v/>
      </c>
      <c r="P89" s="6" t="str">
        <f>IF(ISBLANK(P34), "", IFERROR(VLOOKUP(P34, '[1]낚시보상 (2)'!$B$2:$C$118, 2, FALSE), "1-*-"&amp;P34))</f>
        <v/>
      </c>
      <c r="Q89" s="6" t="str">
        <f>IF(ISBLANK(Q34), "", IFERROR(VLOOKUP(Q34, '[1]낚시보상 (2)'!$B$2:$C$118, 2, FALSE), "1-*-"&amp;Q34))</f>
        <v/>
      </c>
      <c r="R89" s="6" t="str">
        <f>IF(ISBLANK(R34), "", IFERROR(VLOOKUP(R34, '[1]낚시보상 (2)'!$B$2:$C$118, 2, FALSE), "1-*-"&amp;R34))</f>
        <v/>
      </c>
      <c r="S89" s="222"/>
      <c r="T89" s="6" t="str">
        <f>IF(ISBLANK(T34), "", IFERROR(VLOOKUP(T34, '[1]낚시보상 (2)'!$B$2:$C$118, 2, FALSE), "1-*-"&amp;T34))</f>
        <v/>
      </c>
      <c r="U89" s="6" t="str">
        <f>IF(ISBLANK(U34), "", IFERROR(VLOOKUP(U34, '[1]낚시보상 (2)'!$B$2:$C$118, 2, FALSE), "1-*-"&amp;U34))</f>
        <v/>
      </c>
      <c r="V89" s="6" t="str">
        <f>IF(ISBLANK(V34), "", IFERROR(VLOOKUP(V34, '[1]낚시보상 (2)'!$B$2:$C$118, 2, FALSE), "1-*-"&amp;V34))</f>
        <v>35+35 캔디 주머니 패키지</v>
      </c>
      <c r="W89" s="222"/>
      <c r="X89" s="6" t="str">
        <f>IF(ISBLANK(X34), "", IFERROR(VLOOKUP(X34, '[1]낚시보상 (2)'!$B$2:$C$118, 2, FALSE), "1-*-"&amp;X34))</f>
        <v/>
      </c>
      <c r="Y89" s="6" t="str">
        <f>IF(ISBLANK(Y34), "", IFERROR(VLOOKUP(Y34, '[1]낚시보상 (2)'!$B$2:$C$118, 2, FALSE), "1-*-"&amp;Y34))</f>
        <v/>
      </c>
      <c r="Z89" s="6" t="str">
        <f>IF(ISBLANK(Z34), "", IFERROR(VLOOKUP(Z34, '[1]낚시보상 (2)'!$B$2:$C$118, 2, FALSE), "1-*-"&amp;Z34))</f>
        <v>15+15 캔디 주머니 패키지</v>
      </c>
      <c r="AA89" s="222"/>
      <c r="AB89" s="6" t="str">
        <f>IF(ISBLANK(AB34), "", IFERROR(VLOOKUP(AB34, '[1]낚시보상 (2)'!$B$2:$C$118, 2, FALSE), "-*-"&amp;AB34))</f>
        <v/>
      </c>
      <c r="AC89" s="6" t="str">
        <f>IF(ISBLANK(AC34), "", IFERROR(VLOOKUP(AC34, '[1]낚시보상 (2)'!$B$2:$C$118, 2, FALSE), "1-*-"&amp;AC34))</f>
        <v/>
      </c>
      <c r="AD89" s="6" t="str">
        <f>IF(ISBLANK(AD34), "", IFERROR(VLOOKUP(AD34, '[1]낚시보상 (2)'!$B$2:$C$118, 2, FALSE), "1-*-"&amp;AD34))</f>
        <v/>
      </c>
      <c r="AE89" s="6" t="str">
        <f>IF(ISBLANK(AE34), "", IFERROR(VLOOKUP(AE34, '[1]낚시보상 (2)'!$B$2:$C$118, 2, FALSE), "1-*-"&amp;AE34))</f>
        <v/>
      </c>
      <c r="AF89" s="222"/>
      <c r="AG89" s="6" t="str">
        <f>IF(ISBLANK(AG34), "", IFERROR(VLOOKUP(AG34, '[1]낚시보상 (2)'!$B$2:$C$118, 2, FALSE), "1-*-"&amp;AG34))</f>
        <v/>
      </c>
      <c r="AH89" s="6" t="str">
        <f>IF(ISBLANK(AH34), "", IFERROR(VLOOKUP(AH34, '[1]낚시보상 (2)'!$B$2:$C$118, 2, FALSE), "1-*-"&amp;AH34))</f>
        <v/>
      </c>
      <c r="AI89" s="6" t="str">
        <f>IF(ISBLANK(AI34), "", IFERROR(VLOOKUP(AI34, '[1]낚시보상 (2)'!$B$2:$C$118, 2, FALSE), "1-*-"&amp;AI34))</f>
        <v/>
      </c>
      <c r="AJ89" s="222"/>
      <c r="AK89" s="6" t="str">
        <f>IF(ISBLANK(AK34), "", IFERROR(VLOOKUP(AK34, '[1]낚시보상 (2)'!$B$2:$C$118, 2, FALSE), "1-*-"&amp;AK34))</f>
        <v/>
      </c>
      <c r="AL89" s="6" t="str">
        <f>IF(ISBLANK(AL34), "", IFERROR(VLOOKUP(AL34, '[1]낚시보상 (2)'!$B$2:$C$118, 2, FALSE), "1-*-"&amp;AL34))</f>
        <v/>
      </c>
      <c r="AM89" s="6" t="str">
        <f>IF(ISBLANK(AM34), "", IFERROR(VLOOKUP(AM34, '[1]낚시보상 (2)'!$B$2:$C$118, 2, FALSE), "1-*-"&amp;AM34))</f>
        <v>250+250 캔디 주머니 패키지</v>
      </c>
    </row>
    <row r="90" spans="1:39" s="6" customFormat="1" x14ac:dyDescent="0.3">
      <c r="A90" s="224"/>
      <c r="C90" s="6" t="str">
        <f>IF(ISBLANK(C35), "", IFERROR(VLOOKUP(C35, '[1]낚시보상 (2)'!$B$2:$C$118, 2, FALSE), 0))</f>
        <v/>
      </c>
      <c r="D90" s="6" t="str">
        <f>IF(ISBLANK(D35), "", IFERROR(VLOOKUP(D35, '[1]낚시보상 (2)'!$B$2:$C$118, 2, FALSE), 0))</f>
        <v/>
      </c>
      <c r="E90" s="6" t="str">
        <f>IF(ISBLANK(E35), "", IFERROR(VLOOKUP(E35, '[1]낚시보상 (2)'!$B$2:$C$118, 2, FALSE), 0))</f>
        <v/>
      </c>
      <c r="F90" s="222"/>
      <c r="G90" s="6" t="str">
        <f>IF(ISBLANK(G35), "", IFERROR(VLOOKUP(G35, '[1]낚시보상 (2)'!$B$2:$C$118, 2, FALSE), "1-*-"&amp;G35))</f>
        <v/>
      </c>
      <c r="H90" s="6" t="str">
        <f>IF(ISBLANK(H35), "", IFERROR(VLOOKUP(H35, '[1]낚시보상 (2)'!$B$2:$C$118, 2, FALSE), "1-*-"&amp;H35))</f>
        <v/>
      </c>
      <c r="I90" s="6" t="str">
        <f>IF(ISBLANK(I35), "", IFERROR(VLOOKUP(I35, '[1]낚시보상 (2)'!$B$2:$C$118, 2, FALSE), "1-*-"&amp;I35))</f>
        <v/>
      </c>
      <c r="J90" s="222"/>
      <c r="K90" s="6" t="str">
        <f>IF(ISBLANK(K35), "", IFERROR(VLOOKUP(K35, '[1]낚시보상 (2)'!$B$2:$C$118, 2, FALSE), "1-*-"&amp;K35))</f>
        <v/>
      </c>
      <c r="L90" s="6" t="str">
        <f>IF(ISBLANK(L35), "", IFERROR(VLOOKUP(L35, '[1]낚시보상 (2)'!$B$2:$C$118, 2, FALSE), "1-*-"&amp;L35))</f>
        <v/>
      </c>
      <c r="M90" s="6" t="str">
        <f>IF(ISBLANK(M35), "", IFERROR(VLOOKUP(M35, '[1]낚시보상 (2)'!$B$2:$C$118, 2, FALSE), "1-*-"&amp;M35))</f>
        <v>홈가든 5캔디</v>
      </c>
      <c r="N90" s="222"/>
      <c r="O90" s="6" t="str">
        <f>IF(ISBLANK(O35), "", IFERROR(VLOOKUP(O35, '[1]낚시보상 (2)'!$B$2:$C$118, 2, FALSE), "1-*-"&amp;O35))</f>
        <v/>
      </c>
      <c r="P90" s="6" t="str">
        <f>IF(ISBLANK(P35), "", IFERROR(VLOOKUP(P35, '[1]낚시보상 (2)'!$B$2:$C$118, 2, FALSE), "1-*-"&amp;P35))</f>
        <v/>
      </c>
      <c r="Q90" s="6" t="str">
        <f>IF(ISBLANK(Q35), "", IFERROR(VLOOKUP(Q35, '[1]낚시보상 (2)'!$B$2:$C$118, 2, FALSE), "1-*-"&amp;Q35))</f>
        <v/>
      </c>
      <c r="R90" s="6" t="str">
        <f>IF(ISBLANK(R35), "", IFERROR(VLOOKUP(R35, '[1]낚시보상 (2)'!$B$2:$C$118, 2, FALSE), "1-*-"&amp;R35))</f>
        <v/>
      </c>
      <c r="S90" s="222"/>
      <c r="T90" s="6" t="str">
        <f>IF(ISBLANK(T35), "", IFERROR(VLOOKUP(T35, '[1]낚시보상 (2)'!$B$2:$C$118, 2, FALSE), "1-*-"&amp;T35))</f>
        <v/>
      </c>
      <c r="U90" s="6" t="str">
        <f>IF(ISBLANK(U35), "", IFERROR(VLOOKUP(U35, '[1]낚시보상 (2)'!$B$2:$C$118, 2, FALSE), "1-*-"&amp;U35))</f>
        <v/>
      </c>
      <c r="V90" s="6" t="str">
        <f>IF(ISBLANK(V35), "", IFERROR(VLOOKUP(V35, '[1]낚시보상 (2)'!$B$2:$C$118, 2, FALSE), "1-*-"&amp;V35))</f>
        <v>다양한 벽지 랜덤 박스(1일)</v>
      </c>
      <c r="W90" s="222"/>
      <c r="X90" s="6" t="str">
        <f>IF(ISBLANK(X35), "", IFERROR(VLOOKUP(X35, '[1]낚시보상 (2)'!$B$2:$C$118, 2, FALSE), "1-*-"&amp;X35))</f>
        <v/>
      </c>
      <c r="Y90" s="6" t="str">
        <f>IF(ISBLANK(Y35), "", IFERROR(VLOOKUP(Y35, '[1]낚시보상 (2)'!$B$2:$C$118, 2, FALSE), "1-*-"&amp;Y35))</f>
        <v/>
      </c>
      <c r="Z90" s="6" t="str">
        <f>IF(ISBLANK(Z35), "", IFERROR(VLOOKUP(Z35, '[1]낚시보상 (2)'!$B$2:$C$118, 2, FALSE), "1-*-"&amp;Z35))</f>
        <v>25+25 캔디 주머니 패키지</v>
      </c>
      <c r="AA90" s="222"/>
      <c r="AB90" s="6" t="str">
        <f>IF(ISBLANK(AB35), "", IFERROR(VLOOKUP(AB35, '[1]낚시보상 (2)'!$B$2:$C$118, 2, FALSE), "-*-"&amp;AB35))</f>
        <v/>
      </c>
      <c r="AC90" s="6" t="str">
        <f>IF(ISBLANK(AC35), "", IFERROR(VLOOKUP(AC35, '[1]낚시보상 (2)'!$B$2:$C$118, 2, FALSE), "1-*-"&amp;AC35))</f>
        <v/>
      </c>
      <c r="AD90" s="6" t="str">
        <f>IF(ISBLANK(AD35), "", IFERROR(VLOOKUP(AD35, '[1]낚시보상 (2)'!$B$2:$C$118, 2, FALSE), "1-*-"&amp;AD35))</f>
        <v/>
      </c>
      <c r="AE90" s="6" t="str">
        <f>IF(ISBLANK(AE35), "", IFERROR(VLOOKUP(AE35, '[1]낚시보상 (2)'!$B$2:$C$118, 2, FALSE), "1-*-"&amp;AE35))</f>
        <v/>
      </c>
      <c r="AF90" s="222"/>
      <c r="AG90" s="6" t="str">
        <f>IF(ISBLANK(AG35), "", IFERROR(VLOOKUP(AG35, '[1]낚시보상 (2)'!$B$2:$C$118, 2, FALSE), "1-*-"&amp;AG35))</f>
        <v/>
      </c>
      <c r="AI90" s="6" t="str">
        <f>IF(ISBLANK(AI35), "", IFERROR(VLOOKUP(AI35, '[1]낚시보상 (2)'!$B$2:$C$118, 2, FALSE), "1-*-"&amp;AI35))</f>
        <v/>
      </c>
      <c r="AJ90" s="222"/>
      <c r="AK90" s="6" t="str">
        <f>IF(ISBLANK(AK35), "", IFERROR(VLOOKUP(AK35, '[1]낚시보상 (2)'!$B$2:$C$118, 2, FALSE), "1-*-"&amp;AK35))</f>
        <v/>
      </c>
      <c r="AL90" s="6" t="str">
        <f>IF(ISBLANK(AL35), "", IFERROR(VLOOKUP(AL35, '[1]낚시보상 (2)'!$B$2:$C$118, 2, FALSE), "1-*-"&amp;AL35))</f>
        <v/>
      </c>
      <c r="AM90" s="6" t="str">
        <f>IF(ISBLANK(AM35), "", IFERROR(VLOOKUP(AM35, '[1]낚시보상 (2)'!$B$2:$C$118, 2, FALSE), "1-*-"&amp;AM35))</f>
        <v>500+500 캔디 주머니 패키지</v>
      </c>
    </row>
    <row r="91" spans="1:39" s="6" customFormat="1" x14ac:dyDescent="0.3">
      <c r="A91" s="224"/>
      <c r="C91" s="6" t="str">
        <f>IF(ISBLANK(C36), "", IFERROR(VLOOKUP(C36, '[1]낚시보상 (2)'!$B$2:$C$118, 2, FALSE), 0))</f>
        <v/>
      </c>
      <c r="D91" s="6" t="str">
        <f>IF(ISBLANK(D36), "", IFERROR(VLOOKUP(D36, '[1]낚시보상 (2)'!$B$2:$C$118, 2, FALSE), 0))</f>
        <v/>
      </c>
      <c r="E91" s="6" t="str">
        <f>IF(ISBLANK(E36), "", IFERROR(VLOOKUP(E36, '[1]낚시보상 (2)'!$B$2:$C$118, 2, FALSE), 0))</f>
        <v/>
      </c>
      <c r="F91" s="222"/>
      <c r="G91" s="6" t="str">
        <f>IF(ISBLANK(G36), "", IFERROR(VLOOKUP(G36, '[1]낚시보상 (2)'!$B$2:$C$118, 2, FALSE), "1-*-"&amp;G36))</f>
        <v/>
      </c>
      <c r="H91" s="6" t="str">
        <f>IF(ISBLANK(H36), "", IFERROR(VLOOKUP(H36, '[1]낚시보상 (2)'!$B$2:$C$118, 2, FALSE), "1-*-"&amp;H36))</f>
        <v/>
      </c>
      <c r="I91" s="6" t="str">
        <f>IF(ISBLANK(I36), "", IFERROR(VLOOKUP(I36, '[1]낚시보상 (2)'!$B$2:$C$118, 2, FALSE), "1-*-"&amp;I36))</f>
        <v/>
      </c>
      <c r="J91" s="222"/>
      <c r="K91" s="6" t="str">
        <f>IF(ISBLANK(K36), "", IFERROR(VLOOKUP(K36, '[1]낚시보상 (2)'!$B$2:$C$118, 2, FALSE), "1-*-"&amp;K36))</f>
        <v/>
      </c>
      <c r="L91" s="6" t="str">
        <f>IF(ISBLANK(L36), "", IFERROR(VLOOKUP(L36, '[1]낚시보상 (2)'!$B$2:$C$118, 2, FALSE), "1-*-"&amp;L36))</f>
        <v/>
      </c>
      <c r="M91" s="6" t="str">
        <f>IF(ISBLANK(M36), "", IFERROR(VLOOKUP(M36, '[1]낚시보상 (2)'!$B$2:$C$118, 2, FALSE), "1-*-"&amp;M36))</f>
        <v>다양한 벽지 랜덤 박스(7일)</v>
      </c>
      <c r="N91" s="222"/>
      <c r="O91" s="6" t="str">
        <f>IF(ISBLANK(O36), "", IFERROR(VLOOKUP(O36, '[1]낚시보상 (2)'!$B$2:$C$118, 2, FALSE), "1-*-"&amp;O36))</f>
        <v/>
      </c>
      <c r="P91" s="6" t="str">
        <f>IF(ISBLANK(P36), "", IFERROR(VLOOKUP(P36, '[1]낚시보상 (2)'!$B$2:$C$118, 2, FALSE), "1-*-"&amp;P36))</f>
        <v/>
      </c>
      <c r="Q91" s="6" t="str">
        <f>IF(ISBLANK(Q36), "", IFERROR(VLOOKUP(Q36, '[1]낚시보상 (2)'!$B$2:$C$118, 2, FALSE), "1-*-"&amp;Q36))</f>
        <v/>
      </c>
      <c r="R91" s="6" t="str">
        <f>IF(ISBLANK(R36), "", IFERROR(VLOOKUP(R36, '[1]낚시보상 (2)'!$B$2:$C$118, 2, FALSE), "1-*-"&amp;R36))</f>
        <v/>
      </c>
      <c r="S91" s="222"/>
      <c r="T91" s="6" t="str">
        <f>IF(ISBLANK(T36), "", IFERROR(VLOOKUP(T36, '[1]낚시보상 (2)'!$B$2:$C$118, 2, FALSE), "1-*-"&amp;T36))</f>
        <v/>
      </c>
      <c r="U91" s="6" t="str">
        <f>IF(ISBLANK(U36), "", IFERROR(VLOOKUP(U36, '[1]낚시보상 (2)'!$B$2:$C$118, 2, FALSE), "1-*-"&amp;U36))</f>
        <v/>
      </c>
      <c r="V91" s="6" t="str">
        <f>IF(ISBLANK(V36), "", IFERROR(VLOOKUP(V36, '[1]낚시보상 (2)'!$B$2:$C$118, 2, FALSE), "1-*-"&amp;V36))</f>
        <v>홈가든 5캔디</v>
      </c>
      <c r="W91" s="222"/>
      <c r="X91" s="6" t="str">
        <f>IF(ISBLANK(X36), "", IFERROR(VLOOKUP(X36, '[1]낚시보상 (2)'!$B$2:$C$118, 2, FALSE), "1-*-"&amp;X36))</f>
        <v/>
      </c>
      <c r="Y91" s="6" t="str">
        <f>IF(ISBLANK(Y36), "", IFERROR(VLOOKUP(Y36, '[1]낚시보상 (2)'!$B$2:$C$118, 2, FALSE), "1-*-"&amp;Y36))</f>
        <v/>
      </c>
      <c r="Z91" s="6" t="str">
        <f>IF(ISBLANK(Z36), "", IFERROR(VLOOKUP(Z36, '[1]낚시보상 (2)'!$B$2:$C$118, 2, FALSE), "1-*-"&amp;Z36))</f>
        <v>35+35 캔디 주머니 패키지</v>
      </c>
      <c r="AA91" s="222"/>
      <c r="AB91" s="6" t="str">
        <f>IF(ISBLANK(AB36), "", IFERROR(VLOOKUP(AB36, '[1]낚시보상 (2)'!$B$2:$C$118, 2, FALSE), "-*-"&amp;AB36))</f>
        <v/>
      </c>
      <c r="AC91" s="6" t="str">
        <f>IF(ISBLANK(AC36), "", IFERROR(VLOOKUP(AC36, '[1]낚시보상 (2)'!$B$2:$C$118, 2, FALSE), "1-*-"&amp;AC36))</f>
        <v/>
      </c>
      <c r="AD91" s="6" t="str">
        <f>IF(ISBLANK(AD36), "", IFERROR(VLOOKUP(AD36, '[1]낚시보상 (2)'!$B$2:$C$118, 2, FALSE), "1-*-"&amp;AD36))</f>
        <v/>
      </c>
      <c r="AE91" s="6" t="str">
        <f>IF(ISBLANK(AE36), "", IFERROR(VLOOKUP(AE36, '[1]낚시보상 (2)'!$B$2:$C$118, 2, FALSE), "1-*-"&amp;AE36))</f>
        <v/>
      </c>
      <c r="AF91" s="222"/>
      <c r="AG91" s="6" t="str">
        <f>IF(ISBLANK(AG36), "", IFERROR(VLOOKUP(AG36, '[1]낚시보상 (2)'!$B$2:$C$118, 2, FALSE), "1-*-"&amp;AG36))</f>
        <v/>
      </c>
      <c r="AI91" s="6" t="str">
        <f>IF(ISBLANK(AI36), "", IFERROR(VLOOKUP(AI36, '[1]낚시보상 (2)'!$B$2:$C$118, 2, FALSE), "1-*-"&amp;AI36))</f>
        <v/>
      </c>
      <c r="AJ91" s="222"/>
      <c r="AK91" s="6" t="str">
        <f>IF(ISBLANK(AK36), "", IFERROR(VLOOKUP(AK36, '[1]낚시보상 (2)'!$B$2:$C$118, 2, FALSE), "1-*-"&amp;AK36))</f>
        <v/>
      </c>
      <c r="AL91" s="6" t="str">
        <f>IF(ISBLANK(AL36), "", IFERROR(VLOOKUP(AL36, '[1]낚시보상 (2)'!$B$2:$C$118, 2, FALSE), "1-*-"&amp;AL36))</f>
        <v>그라데이션 헤어 랜덤박스 (30일)</v>
      </c>
      <c r="AM91" s="6" t="str">
        <f>IF(ISBLANK(AM36), "", IFERROR(VLOOKUP(AM36, '[1]낚시보상 (2)'!$B$2:$C$118, 2, FALSE), "1-*-"&amp;AM36))</f>
        <v>그라데이션 헤어 랜덤박스 (30일)</v>
      </c>
    </row>
    <row r="92" spans="1:39" s="6" customFormat="1" x14ac:dyDescent="0.3">
      <c r="A92" s="224"/>
      <c r="C92" s="6" t="str">
        <f>IF(ISBLANK(C37), "", IFERROR(VLOOKUP(C37, '[1]낚시보상 (2)'!$B$2:$C$118, 2, FALSE), 0))</f>
        <v/>
      </c>
      <c r="D92" s="6" t="str">
        <f>IF(ISBLANK(D37), "", IFERROR(VLOOKUP(D37, '[1]낚시보상 (2)'!$B$2:$C$118, 2, FALSE), 0))</f>
        <v/>
      </c>
      <c r="E92" s="6" t="str">
        <f>IF(ISBLANK(E37), "", IFERROR(VLOOKUP(E37, '[1]낚시보상 (2)'!$B$2:$C$118, 2, FALSE), 0))</f>
        <v/>
      </c>
      <c r="F92" s="222"/>
      <c r="G92" s="6" t="str">
        <f>IF(ISBLANK(G37), "", IFERROR(VLOOKUP(G37, '[1]낚시보상 (2)'!$B$2:$C$118, 2, FALSE), "1-*-"&amp;G37))</f>
        <v/>
      </c>
      <c r="H92" s="6" t="str">
        <f>IF(ISBLANK(H37), "", IFERROR(VLOOKUP(H37, '[1]낚시보상 (2)'!$B$2:$C$118, 2, FALSE), "1-*-"&amp;H37))</f>
        <v/>
      </c>
      <c r="I92" s="6" t="str">
        <f>IF(ISBLANK(I37), "", IFERROR(VLOOKUP(I37, '[1]낚시보상 (2)'!$B$2:$C$118, 2, FALSE), "1-*-"&amp;I37))</f>
        <v/>
      </c>
      <c r="J92" s="222"/>
      <c r="K92" s="6" t="str">
        <f>IF(ISBLANK(K37), "", IFERROR(VLOOKUP(K37, '[1]낚시보상 (2)'!$B$2:$C$118, 2, FALSE), "1-*-"&amp;K37))</f>
        <v/>
      </c>
      <c r="L92" s="6" t="str">
        <f>IF(ISBLANK(L37), "", IFERROR(VLOOKUP(L37, '[1]낚시보상 (2)'!$B$2:$C$118, 2, FALSE), "1-*-"&amp;L37))</f>
        <v>옴브레 염색약 선택 박스</v>
      </c>
      <c r="M92" s="6" t="str">
        <f>IF(ISBLANK(M37), "", IFERROR(VLOOKUP(M37, '[1]낚시보상 (2)'!$B$2:$C$118, 2, FALSE), "1-*-"&amp;M37))</f>
        <v>옴브레 염색약 선택 박스</v>
      </c>
      <c r="N92" s="222"/>
      <c r="O92" s="6" t="str">
        <f>IF(ISBLANK(O37), "", IFERROR(VLOOKUP(O37, '[1]낚시보상 (2)'!$B$2:$C$118, 2, FALSE), "1-*-"&amp;O37))</f>
        <v/>
      </c>
      <c r="P92" s="6" t="str">
        <f>IF(ISBLANK(P37), "", IFERROR(VLOOKUP(P37, '[1]낚시보상 (2)'!$B$2:$C$118, 2, FALSE), "1-*-"&amp;P37))</f>
        <v/>
      </c>
      <c r="Q92" s="6" t="str">
        <f>IF(ISBLANK(Q37), "", IFERROR(VLOOKUP(Q37, '[1]낚시보상 (2)'!$B$2:$C$118, 2, FALSE), "1-*-"&amp;Q37))</f>
        <v/>
      </c>
      <c r="R92" s="6" t="str">
        <f>IF(ISBLANK(R37), "", IFERROR(VLOOKUP(R37, '[1]낚시보상 (2)'!$B$2:$C$118, 2, FALSE), "1-*-"&amp;R37))</f>
        <v/>
      </c>
      <c r="S92" s="222"/>
      <c r="T92" s="6" t="str">
        <f>IF(ISBLANK(T37), "", IFERROR(VLOOKUP(T37, '[1]낚시보상 (2)'!$B$2:$C$118, 2, FALSE), "1-*-"&amp;T37))</f>
        <v/>
      </c>
      <c r="U92" s="6" t="str">
        <f>IF(ISBLANK(U37), "", IFERROR(VLOOKUP(U37, '[1]낚시보상 (2)'!$B$2:$C$118, 2, FALSE), "1-*-"&amp;U37))</f>
        <v>옴브레 염색약 선택 박스</v>
      </c>
      <c r="V92" s="6" t="str">
        <f>IF(ISBLANK(V37), "", IFERROR(VLOOKUP(V37, '[1]낚시보상 (2)'!$B$2:$C$118, 2, FALSE), "1-*-"&amp;V37))</f>
        <v>옴브레 염색약 선택 박스</v>
      </c>
      <c r="W92" s="222"/>
      <c r="X92" s="6" t="str">
        <f>IF(ISBLANK(X37), "", IFERROR(VLOOKUP(X37, '[1]낚시보상 (2)'!$B$2:$C$118, 2, FALSE), "1-*-"&amp;X37))</f>
        <v/>
      </c>
      <c r="Y92" s="6" t="str">
        <f>IF(ISBLANK(Y37), "", IFERROR(VLOOKUP(Y37, '[1]낚시보상 (2)'!$B$2:$C$118, 2, FALSE), "1-*-"&amp;Y37))</f>
        <v/>
      </c>
      <c r="Z92" s="6" t="str">
        <f>IF(ISBLANK(Z37), "", IFERROR(VLOOKUP(Z37, '[1]낚시보상 (2)'!$B$2:$C$118, 2, FALSE), "1-*-"&amp;Z37))</f>
        <v>150+150 캔디 주머니 패키지</v>
      </c>
      <c r="AA92" s="222"/>
      <c r="AB92" s="6" t="str">
        <f>IF(ISBLANK(AB37), "", IFERROR(VLOOKUP(AB37, '[1]낚시보상 (2)'!$B$2:$C$118, 2, FALSE), "-*-"&amp;AB37))</f>
        <v/>
      </c>
      <c r="AC92" s="6" t="str">
        <f>IF(ISBLANK(AC37), "", IFERROR(VLOOKUP(AC37, '[1]낚시보상 (2)'!$B$2:$C$118, 2, FALSE), "1-*-"&amp;AC37))</f>
        <v/>
      </c>
      <c r="AD92" s="6" t="str">
        <f>IF(ISBLANK(AD37), "", IFERROR(VLOOKUP(AD37, '[1]낚시보상 (2)'!$B$2:$C$118, 2, FALSE), "1-*-"&amp;AD37))</f>
        <v/>
      </c>
      <c r="AE92" s="6" t="str">
        <f>IF(ISBLANK(AE37), "", IFERROR(VLOOKUP(AE37, '[1]낚시보상 (2)'!$B$2:$C$118, 2, FALSE), "1-*-"&amp;AE37))</f>
        <v/>
      </c>
      <c r="AF92" s="222"/>
      <c r="AG92" s="6" t="str">
        <f>IF(ISBLANK(AG37), "", IFERROR(VLOOKUP(AG37, '[1]낚시보상 (2)'!$B$2:$C$118, 2, FALSE), "1-*-"&amp;AG37))</f>
        <v/>
      </c>
      <c r="AI92" s="6" t="str">
        <f>IF(ISBLANK(AI37), "", IFERROR(VLOOKUP(AI37, '[1]낚시보상 (2)'!$B$2:$C$118, 2, FALSE), "1-*-"&amp;AI37))</f>
        <v/>
      </c>
      <c r="AJ92" s="222"/>
      <c r="AK92" s="6" t="str">
        <f>IF(ISBLANK(AK37), "", IFERROR(VLOOKUP(AK37, '[1]낚시보상 (2)'!$B$2:$C$118, 2, FALSE), "1-*-"&amp;AK37))</f>
        <v/>
      </c>
      <c r="AL92" s="6" t="str">
        <f>IF(ISBLANK(AL37), "", IFERROR(VLOOKUP(AL37, '[1]낚시보상 (2)'!$B$2:$C$118, 2, FALSE), "1-*-"&amp;AL37))</f>
        <v>7+7 캔디 주머니 패키지</v>
      </c>
      <c r="AM92" s="6" t="str">
        <f>IF(ISBLANK(AM37), "", IFERROR(VLOOKUP(AM37, '[1]낚시보상 (2)'!$B$2:$C$118, 2, FALSE), "1-*-"&amp;AM37))</f>
        <v>7+7 캔디 주머니 패키지</v>
      </c>
    </row>
    <row r="93" spans="1:39" s="6" customFormat="1" x14ac:dyDescent="0.3">
      <c r="A93" s="224"/>
      <c r="C93" s="6" t="str">
        <f>IF(ISBLANK(C38), "", IFERROR(VLOOKUP(C38, '[1]낚시보상 (2)'!$B$2:$C$118, 2, FALSE), 0))</f>
        <v/>
      </c>
      <c r="D93" s="6" t="str">
        <f>IF(ISBLANK(D38), "", IFERROR(VLOOKUP(D38, '[1]낚시보상 (2)'!$B$2:$C$118, 2, FALSE), 0))</f>
        <v/>
      </c>
      <c r="E93" s="6" t="str">
        <f>IF(ISBLANK(E38), "", IFERROR(VLOOKUP(E38, '[1]낚시보상 (2)'!$B$2:$C$118, 2, FALSE), 0))</f>
        <v/>
      </c>
      <c r="F93" s="222"/>
      <c r="G93" s="6" t="str">
        <f>IF(ISBLANK(G38), "", IFERROR(VLOOKUP(G38, '[1]낚시보상 (2)'!$B$2:$C$118, 2, FALSE), "1-*-"&amp;G38))</f>
        <v/>
      </c>
      <c r="H93" s="6" t="str">
        <f>IF(ISBLANK(H38), "", IFERROR(VLOOKUP(H38, '[1]낚시보상 (2)'!$B$2:$C$118, 2, FALSE), "1-*-"&amp;H38))</f>
        <v/>
      </c>
      <c r="I93" s="6" t="str">
        <f>IF(ISBLANK(I38), "", IFERROR(VLOOKUP(I38, '[1]낚시보상 (2)'!$B$2:$C$118, 2, FALSE), "1-*-"&amp;I38))</f>
        <v/>
      </c>
      <c r="J93" s="222"/>
      <c r="K93" s="6" t="str">
        <f>IF(ISBLANK(K38), "", IFERROR(VLOOKUP(K38, '[1]낚시보상 (2)'!$B$2:$C$118, 2, FALSE), "1-*-"&amp;K38))</f>
        <v/>
      </c>
      <c r="L93" s="6" t="str">
        <f>IF(ISBLANK(L38), "", IFERROR(VLOOKUP(L38, '[1]낚시보상 (2)'!$B$2:$C$118, 2, FALSE), "1-*-"&amp;L38))</f>
        <v/>
      </c>
      <c r="M93" s="6" t="str">
        <f>IF(ISBLANK(M38), "", IFERROR(VLOOKUP(M38, '[1]낚시보상 (2)'!$B$2:$C$118, 2, FALSE), "1-*-"&amp;M38))</f>
        <v/>
      </c>
      <c r="N93" s="222"/>
      <c r="O93" s="6" t="str">
        <f>IF(ISBLANK(O38), "", IFERROR(VLOOKUP(O38, '[1]낚시보상 (2)'!$B$2:$C$118, 2, FALSE), "1-*-"&amp;O38))</f>
        <v/>
      </c>
      <c r="P93" s="6" t="str">
        <f>IF(ISBLANK(P38), "", IFERROR(VLOOKUP(P38, '[1]낚시보상 (2)'!$B$2:$C$118, 2, FALSE), "1-*-"&amp;P38))</f>
        <v/>
      </c>
      <c r="Q93" s="6" t="str">
        <f>IF(ISBLANK(Q38), "", IFERROR(VLOOKUP(Q38, '[1]낚시보상 (2)'!$B$2:$C$118, 2, FALSE), "1-*-"&amp;Q38))</f>
        <v/>
      </c>
      <c r="R93" s="6" t="str">
        <f>IF(ISBLANK(R38), "", IFERROR(VLOOKUP(R38, '[1]낚시보상 (2)'!$B$2:$C$118, 2, FALSE), "1-*-"&amp;R38))</f>
        <v/>
      </c>
      <c r="S93" s="222"/>
      <c r="T93" s="6" t="str">
        <f>IF(ISBLANK(T38), "", IFERROR(VLOOKUP(T38, '[1]낚시보상 (2)'!$B$2:$C$118, 2, FALSE), "1-*-"&amp;T38))</f>
        <v/>
      </c>
      <c r="U93" s="6" t="str">
        <f>IF(ISBLANK(U38), "", IFERROR(VLOOKUP(U38, '[1]낚시보상 (2)'!$B$2:$C$118, 2, FALSE), "1-*-"&amp;U38))</f>
        <v/>
      </c>
      <c r="V93" s="6" t="str">
        <f>IF(ISBLANK(V38), "", IFERROR(VLOOKUP(V38, '[1]낚시보상 (2)'!$B$2:$C$118, 2, FALSE), "1-*-"&amp;V38))</f>
        <v>간편 신데렐라 매직</v>
      </c>
      <c r="W93" s="222"/>
      <c r="X93" s="6" t="str">
        <f>IF(ISBLANK(X38), "", IFERROR(VLOOKUP(X38, '[1]낚시보상 (2)'!$B$2:$C$118, 2, FALSE), "1-*-"&amp;X38))</f>
        <v/>
      </c>
      <c r="Y93" s="6" t="str">
        <f>IF(ISBLANK(Y38), "", IFERROR(VLOOKUP(Y38, '[1]낚시보상 (2)'!$B$2:$C$118, 2, FALSE), "1-*-"&amp;Y38))</f>
        <v>그라데이션 헤어 랜덤박스(1일)</v>
      </c>
      <c r="Z93" s="6" t="str">
        <f>IF(ISBLANK(Z38), "", IFERROR(VLOOKUP(Z38, '[1]낚시보상 (2)'!$B$2:$C$118, 2, FALSE), "1-*-"&amp;Z38))</f>
        <v>그라데이션 헤어 랜덤박스(1일)</v>
      </c>
      <c r="AA93" s="222"/>
      <c r="AB93" s="6" t="str">
        <f>IF(ISBLANK(AB38), "", IFERROR(VLOOKUP(AB38, '[1]낚시보상 (2)'!$B$2:$C$118, 2, FALSE), "-*-"&amp;AB38))</f>
        <v/>
      </c>
      <c r="AC93" s="6" t="str">
        <f>IF(ISBLANK(AC38), "", IFERROR(VLOOKUP(AC38, '[1]낚시보상 (2)'!$B$2:$C$118, 2, FALSE), "1-*-"&amp;AC38))</f>
        <v/>
      </c>
      <c r="AD93" s="6" t="str">
        <f>IF(ISBLANK(AD38), "", IFERROR(VLOOKUP(AD38, '[1]낚시보상 (2)'!$B$2:$C$118, 2, FALSE), "1-*-"&amp;AD38))</f>
        <v/>
      </c>
      <c r="AE93" s="6" t="str">
        <f>IF(ISBLANK(AE38), "", IFERROR(VLOOKUP(AE38, '[1]낚시보상 (2)'!$B$2:$C$118, 2, FALSE), "1-*-"&amp;AE38))</f>
        <v/>
      </c>
      <c r="AF93" s="222"/>
      <c r="AG93" s="6" t="str">
        <f>IF(ISBLANK(AG38), "", IFERROR(VLOOKUP(AG38, '[1]낚시보상 (2)'!$B$2:$C$118, 2, FALSE), "1-*-"&amp;AG38))</f>
        <v/>
      </c>
      <c r="AI93" s="6" t="str">
        <f>IF(ISBLANK(AI38), "", IFERROR(VLOOKUP(AI38, '[1]낚시보상 (2)'!$B$2:$C$118, 2, FALSE), "1-*-"&amp;AI38))</f>
        <v/>
      </c>
      <c r="AJ93" s="222"/>
      <c r="AK93" s="6" t="str">
        <f>IF(ISBLANK(AK38), "", IFERROR(VLOOKUP(AK38, '[1]낚시보상 (2)'!$B$2:$C$118, 2, FALSE), "1-*-"&amp;AK38))</f>
        <v/>
      </c>
      <c r="AL93" s="6" t="str">
        <f>IF(ISBLANK(AL38), "", IFERROR(VLOOKUP(AL38, '[1]낚시보상 (2)'!$B$2:$C$118, 2, FALSE), "1-*-"&amp;AL38))</f>
        <v>기본 도어 (2일)</v>
      </c>
      <c r="AM93" s="6" t="str">
        <f>IF(ISBLANK(AM38), "", IFERROR(VLOOKUP(AM38, '[1]낚시보상 (2)'!$B$2:$C$118, 2, FALSE), "1-*-"&amp;AM38))</f>
        <v>기본 도어 (2일)</v>
      </c>
    </row>
    <row r="94" spans="1:39" s="6" customFormat="1" x14ac:dyDescent="0.3">
      <c r="A94" s="224"/>
      <c r="C94" s="6" t="str">
        <f>IF(ISBLANK(C39), "", IFERROR(VLOOKUP(C39, '[1]낚시보상 (2)'!$B$2:$C$118, 2, FALSE), 0))</f>
        <v/>
      </c>
      <c r="D94" s="6" t="str">
        <f>IF(ISBLANK(D39), "", IFERROR(VLOOKUP(D39, '[1]낚시보상 (2)'!$B$2:$C$118, 2, FALSE), 0))</f>
        <v/>
      </c>
      <c r="E94" s="6" t="str">
        <f>IF(ISBLANK(E39), "", IFERROR(VLOOKUP(E39, '[1]낚시보상 (2)'!$B$2:$C$118, 2, FALSE), 0))</f>
        <v/>
      </c>
      <c r="F94" s="222"/>
      <c r="G94" s="6" t="str">
        <f>IF(ISBLANK(G39), "", IFERROR(VLOOKUP(G39, '[1]낚시보상 (2)'!$B$2:$C$118, 2, FALSE), "1-*-"&amp;G39))</f>
        <v/>
      </c>
      <c r="H94" s="6" t="str">
        <f>IF(ISBLANK(H39), "", IFERROR(VLOOKUP(H39, '[1]낚시보상 (2)'!$B$2:$C$118, 2, FALSE), "1-*-"&amp;H39))</f>
        <v/>
      </c>
      <c r="I94" s="6" t="str">
        <f>IF(ISBLANK(I39), "", IFERROR(VLOOKUP(I39, '[1]낚시보상 (2)'!$B$2:$C$118, 2, FALSE), "1-*-"&amp;I39))</f>
        <v/>
      </c>
      <c r="J94" s="222"/>
      <c r="K94" s="6" t="str">
        <f>IF(ISBLANK(K39), "", IFERROR(VLOOKUP(K39, '[1]낚시보상 (2)'!$B$2:$C$118, 2, FALSE), "1-*-"&amp;K39))</f>
        <v/>
      </c>
      <c r="L94" s="6" t="str">
        <f>IF(ISBLANK(L39), "", IFERROR(VLOOKUP(L39, '[1]낚시보상 (2)'!$B$2:$C$118, 2, FALSE), "1-*-"&amp;L39))</f>
        <v/>
      </c>
      <c r="M94" s="6" t="str">
        <f>IF(ISBLANK(M39), "", IFERROR(VLOOKUP(M39, '[1]낚시보상 (2)'!$B$2:$C$118, 2, FALSE), "1-*-"&amp;M39))</f>
        <v/>
      </c>
      <c r="N94" s="222"/>
      <c r="O94" s="6" t="str">
        <f>IF(ISBLANK(O39), "", IFERROR(VLOOKUP(O39, '[1]낚시보상 (2)'!$B$2:$C$118, 2, FALSE), "1-*-"&amp;O39))</f>
        <v/>
      </c>
      <c r="P94" s="6" t="str">
        <f>IF(ISBLANK(P39), "", IFERROR(VLOOKUP(P39, '[1]낚시보상 (2)'!$B$2:$C$118, 2, FALSE), "1-*-"&amp;P39))</f>
        <v/>
      </c>
      <c r="Q94" s="6" t="str">
        <f>IF(ISBLANK(Q39), "", IFERROR(VLOOKUP(Q39, '[1]낚시보상 (2)'!$B$2:$C$118, 2, FALSE), "1-*-"&amp;Q39))</f>
        <v/>
      </c>
      <c r="R94" s="6" t="str">
        <f>IF(ISBLANK(R39), "", IFERROR(VLOOKUP(R39, '[1]낚시보상 (2)'!$B$2:$C$118, 2, FALSE), "1-*-"&amp;R39))</f>
        <v/>
      </c>
      <c r="S94" s="222"/>
      <c r="T94" s="6" t="str">
        <f>IF(ISBLANK(T39), "", IFERROR(VLOOKUP(T39, '[1]낚시보상 (2)'!$B$2:$C$118, 2, FALSE), "1-*-"&amp;T39))</f>
        <v/>
      </c>
      <c r="U94" s="6" t="str">
        <f>IF(ISBLANK(U39), "", IFERROR(VLOOKUP(U39, '[1]낚시보상 (2)'!$B$2:$C$118, 2, FALSE), "1-*-"&amp;U39))</f>
        <v/>
      </c>
      <c r="V94" s="6" t="str">
        <f>IF(ISBLANK(V39), "", IFERROR(VLOOKUP(V39, '[1]낚시보상 (2)'!$B$2:$C$118, 2, FALSE), "1-*-"&amp;V39))</f>
        <v/>
      </c>
      <c r="W94" s="222"/>
      <c r="X94" s="6" t="str">
        <f>IF(ISBLANK(X39), "", IFERROR(VLOOKUP(X39, '[1]낚시보상 (2)'!$B$2:$C$118, 2, FALSE), "1-*-"&amp;X39))</f>
        <v/>
      </c>
      <c r="Y94" s="6" t="str">
        <f>IF(ISBLANK(Y39), "", IFERROR(VLOOKUP(Y39, '[1]낚시보상 (2)'!$B$2:$C$118, 2, FALSE), "1-*-"&amp;Y39))</f>
        <v/>
      </c>
      <c r="Z94" s="6" t="str">
        <f>IF(ISBLANK(Z39), "", IFERROR(VLOOKUP(Z39, '[1]낚시보상 (2)'!$B$2:$C$118, 2, FALSE), "1-*-"&amp;Z39))</f>
        <v>다양한 벽지 랜덤 박스(1일)</v>
      </c>
      <c r="AA94" s="222"/>
      <c r="AB94" s="6" t="str">
        <f>IF(ISBLANK(AB39), "", IFERROR(VLOOKUP(AB39, '[1]낚시보상 (2)'!$B$2:$C$118, 2, FALSE), "-*-"&amp;AB39))</f>
        <v/>
      </c>
      <c r="AC94" s="6" t="str">
        <f>IF(ISBLANK(AC39), "", IFERROR(VLOOKUP(AC39, '[1]낚시보상 (2)'!$B$2:$C$118, 2, FALSE), "1-*-"&amp;AC39))</f>
        <v/>
      </c>
      <c r="AD94" s="6" t="str">
        <f>IF(ISBLANK(AD39), "", IFERROR(VLOOKUP(AD39, '[1]낚시보상 (2)'!$B$2:$C$118, 2, FALSE), "1-*-"&amp;AD39))</f>
        <v/>
      </c>
      <c r="AE94" s="6" t="str">
        <f>IF(ISBLANK(AE39), "", IFERROR(VLOOKUP(AE39, '[1]낚시보상 (2)'!$B$2:$C$118, 2, FALSE), "1-*-"&amp;AE39))</f>
        <v/>
      </c>
      <c r="AF94" s="222"/>
      <c r="AG94" s="6" t="str">
        <f>IF(ISBLANK(AG39), "", IFERROR(VLOOKUP(AG39, '[1]낚시보상 (2)'!$B$2:$C$118, 2, FALSE), "1-*-"&amp;AG39))</f>
        <v/>
      </c>
      <c r="AH94" s="6" t="str">
        <f>IF(ISBLANK(AH39), "", IFERROR(VLOOKUP(AH39, '[1]낚시보상 (2)'!$B$2:$C$118, 2, FALSE), "1-*-"&amp;AH39))</f>
        <v/>
      </c>
      <c r="AI94" s="6" t="str">
        <f>IF(ISBLANK(AI39), "", IFERROR(VLOOKUP(AI39, '[1]낚시보상 (2)'!$B$2:$C$118, 2, FALSE), "1-*-"&amp;AI39))</f>
        <v>그라데이션 헤어 랜덤박스 (30일)</v>
      </c>
      <c r="AJ94" s="222"/>
      <c r="AK94" s="6" t="str">
        <f>IF(ISBLANK(AK39), "", IFERROR(VLOOKUP(AK39, '[1]낚시보상 (2)'!$B$2:$C$118, 2, FALSE), "1-*-"&amp;AK39))</f>
        <v/>
      </c>
      <c r="AL94" s="6" t="str">
        <f>IF(ISBLANK(AL39), "", IFERROR(VLOOKUP(AL39, '[1]낚시보상 (2)'!$B$2:$C$118, 2, FALSE), "1-*-"&amp;AL39))</f>
        <v>그라데이션 헤어 랜덤박스 (365일)</v>
      </c>
      <c r="AM94" s="6" t="str">
        <f>IF(ISBLANK(AM39), "", IFERROR(VLOOKUP(AM39, '[1]낚시보상 (2)'!$B$2:$C$118, 2, FALSE), "1-*-"&amp;AM39))</f>
        <v>그라데이션 헤어 랜덤박스 (365일)</v>
      </c>
    </row>
    <row r="95" spans="1:39" s="6" customFormat="1" x14ac:dyDescent="0.3">
      <c r="A95" s="224"/>
      <c r="C95" s="6" t="str">
        <f>IF(ISBLANK(C40), "", IFERROR(VLOOKUP(C40, '[1]낚시보상 (2)'!$B$2:$C$118, 2, FALSE), 0))</f>
        <v/>
      </c>
      <c r="D95" s="6" t="str">
        <f>IF(ISBLANK(D40), "", IFERROR(VLOOKUP(D40, '[1]낚시보상 (2)'!$B$2:$C$118, 2, FALSE), 0))</f>
        <v/>
      </c>
      <c r="E95" s="6" t="str">
        <f>IF(ISBLANK(E40), "", IFERROR(VLOOKUP(E40, '[1]낚시보상 (2)'!$B$2:$C$118, 2, FALSE), 0))</f>
        <v/>
      </c>
      <c r="F95" s="222"/>
      <c r="G95" s="6" t="str">
        <f>IF(ISBLANK(G40), "", IFERROR(VLOOKUP(G40, '[1]낚시보상 (2)'!$B$2:$C$118, 2, FALSE), "1-*-"&amp;G40))</f>
        <v/>
      </c>
      <c r="H95" s="6" t="str">
        <f>IF(ISBLANK(H40), "", IFERROR(VLOOKUP(H40, '[1]낚시보상 (2)'!$B$2:$C$118, 2, FALSE), "1-*-"&amp;H40))</f>
        <v/>
      </c>
      <c r="I95" s="6" t="str">
        <f>IF(ISBLANK(I40), "", IFERROR(VLOOKUP(I40, '[1]낚시보상 (2)'!$B$2:$C$118, 2, FALSE), "1-*-"&amp;I40))</f>
        <v/>
      </c>
      <c r="J95" s="222"/>
      <c r="K95" s="6" t="str">
        <f>IF(ISBLANK(K40), "", IFERROR(VLOOKUP(K40, '[1]낚시보상 (2)'!$B$2:$C$118, 2, FALSE), "1-*-"&amp;K40))</f>
        <v/>
      </c>
      <c r="L95" s="6" t="str">
        <f>IF(ISBLANK(L40), "", IFERROR(VLOOKUP(L40, '[1]낚시보상 (2)'!$B$2:$C$118, 2, FALSE), "1-*-"&amp;L40))</f>
        <v/>
      </c>
      <c r="M95" s="6" t="str">
        <f>IF(ISBLANK(M40), "", IFERROR(VLOOKUP(M40, '[1]낚시보상 (2)'!$B$2:$C$118, 2, FALSE), "1-*-"&amp;M40))</f>
        <v/>
      </c>
      <c r="N95" s="222"/>
      <c r="O95" s="6" t="str">
        <f>IF(ISBLANK(O40), "", IFERROR(VLOOKUP(O40, '[1]낚시보상 (2)'!$B$2:$C$118, 2, FALSE), "1-*-"&amp;O40))</f>
        <v/>
      </c>
      <c r="P95" s="6" t="str">
        <f>IF(ISBLANK(P40), "", IFERROR(VLOOKUP(P40, '[1]낚시보상 (2)'!$B$2:$C$118, 2, FALSE), "1-*-"&amp;P40))</f>
        <v/>
      </c>
      <c r="Q95" s="6" t="str">
        <f>IF(ISBLANK(Q40), "", IFERROR(VLOOKUP(Q40, '[1]낚시보상 (2)'!$B$2:$C$118, 2, FALSE), "1-*-"&amp;Q40))</f>
        <v/>
      </c>
      <c r="R95" s="6" t="str">
        <f>IF(ISBLANK(R40), "", IFERROR(VLOOKUP(R40, '[1]낚시보상 (2)'!$B$2:$C$118, 2, FALSE), "1-*-"&amp;R40))</f>
        <v/>
      </c>
      <c r="S95" s="222"/>
      <c r="T95" s="6" t="str">
        <f>IF(ISBLANK(T40), "", IFERROR(VLOOKUP(T40, '[1]낚시보상 (2)'!$B$2:$C$118, 2, FALSE), "1-*-"&amp;T40))</f>
        <v/>
      </c>
      <c r="U95" s="6" t="str">
        <f>IF(ISBLANK(U40), "", IFERROR(VLOOKUP(U40, '[1]낚시보상 (2)'!$B$2:$C$118, 2, FALSE), "1-*-"&amp;U40))</f>
        <v/>
      </c>
      <c r="V95" s="6" t="str">
        <f>IF(ISBLANK(V40), "", IFERROR(VLOOKUP(V40, '[1]낚시보상 (2)'!$B$2:$C$118, 2, FALSE), "1-*-"&amp;V40))</f>
        <v/>
      </c>
      <c r="W95" s="222"/>
      <c r="X95" s="6" t="str">
        <f>IF(ISBLANK(X40), "", IFERROR(VLOOKUP(X40, '[1]낚시보상 (2)'!$B$2:$C$118, 2, FALSE), "1-*-"&amp;X40))</f>
        <v/>
      </c>
      <c r="Y95" s="6" t="str">
        <f>IF(ISBLANK(Y40), "", IFERROR(VLOOKUP(Y40, '[1]낚시보상 (2)'!$B$2:$C$118, 2, FALSE), "1-*-"&amp;Y40))</f>
        <v/>
      </c>
      <c r="Z95" s="6" t="str">
        <f>IF(ISBLANK(Z40), "", IFERROR(VLOOKUP(Z40, '[1]낚시보상 (2)'!$B$2:$C$118, 2, FALSE), "1-*-"&amp;Z40))</f>
        <v>홈가든 5캔디</v>
      </c>
      <c r="AA95" s="222"/>
      <c r="AB95" s="6" t="str">
        <f>IF(ISBLANK(AB40), "", IFERROR(VLOOKUP(AB40, '[1]낚시보상 (2)'!$B$2:$C$118, 2, FALSE), "-*-"&amp;AB40))</f>
        <v/>
      </c>
      <c r="AC95" s="6" t="str">
        <f>IF(ISBLANK(AC40), "", IFERROR(VLOOKUP(AC40, '[1]낚시보상 (2)'!$B$2:$C$118, 2, FALSE), "1-*-"&amp;AC40))</f>
        <v/>
      </c>
      <c r="AD95" s="6" t="str">
        <f>IF(ISBLANK(AD40), "", IFERROR(VLOOKUP(AD40, '[1]낚시보상 (2)'!$B$2:$C$118, 2, FALSE), "1-*-"&amp;AD40))</f>
        <v/>
      </c>
      <c r="AE95" s="6" t="str">
        <f>IF(ISBLANK(AE40), "", IFERROR(VLOOKUP(AE40, '[1]낚시보상 (2)'!$B$2:$C$118, 2, FALSE), "1-*-"&amp;AE40))</f>
        <v/>
      </c>
      <c r="AF95" s="222"/>
      <c r="AG95" s="6" t="str">
        <f>IF(ISBLANK(AG40), "", IFERROR(VLOOKUP(AG40, '[1]낚시보상 (2)'!$B$2:$C$118, 2, FALSE), "1-*-"&amp;AG40))</f>
        <v/>
      </c>
      <c r="AH95" s="6" t="str">
        <f>IF(ISBLANK(AH40), "", IFERROR(VLOOKUP(AH40, '[1]낚시보상 (2)'!$B$2:$C$118, 2, FALSE), "1-*-"&amp;AH40))</f>
        <v/>
      </c>
      <c r="AI95" s="6" t="str">
        <f>IF(ISBLANK(AI40), "", IFERROR(VLOOKUP(AI40, '[1]낚시보상 (2)'!$B$2:$C$118, 2, FALSE), "1-*-"&amp;AI40))</f>
        <v>7+7 캔디 주머니 패키지</v>
      </c>
      <c r="AJ95" s="222"/>
      <c r="AK95" s="6" t="str">
        <f>IF(ISBLANK(AK40), "", IFERROR(VLOOKUP(AK40, '[1]낚시보상 (2)'!$B$2:$C$118, 2, FALSE), "1-*-"&amp;AK40))</f>
        <v/>
      </c>
      <c r="AL95" s="6" t="str">
        <f>IF(ISBLANK(AL40), "", IFERROR(VLOOKUP(AL40, '[1]낚시보상 (2)'!$B$2:$C$118, 2, FALSE), "1-*-"&amp;AL40))</f>
        <v>농부 뚱냥 (7일)</v>
      </c>
      <c r="AM95" s="6" t="str">
        <f>IF(ISBLANK(AM40), "", IFERROR(VLOOKUP(AM40, '[1]낚시보상 (2)'!$B$2:$C$118, 2, FALSE), "1-*-"&amp;AM40))</f>
        <v>농부 뚱냥 (7일)</v>
      </c>
    </row>
    <row r="96" spans="1:39" s="6" customFormat="1" x14ac:dyDescent="0.3">
      <c r="A96" s="224"/>
      <c r="C96" s="6" t="str">
        <f>IF(ISBLANK(C41), "", IFERROR(VLOOKUP(C41, '[1]낚시보상 (2)'!$B$2:$C$118, 2, FALSE), 0))</f>
        <v/>
      </c>
      <c r="D96" s="6" t="str">
        <f>IF(ISBLANK(D41), "", IFERROR(VLOOKUP(D41, '[1]낚시보상 (2)'!$B$2:$C$118, 2, FALSE), 0))</f>
        <v/>
      </c>
      <c r="E96" s="6" t="str">
        <f>IF(ISBLANK(E41), "", IFERROR(VLOOKUP(E41, '[1]낚시보상 (2)'!$B$2:$C$118, 2, FALSE), 0))</f>
        <v/>
      </c>
      <c r="F96" s="222"/>
      <c r="G96" s="6" t="str">
        <f>IF(ISBLANK(G41), "", IFERROR(VLOOKUP(G41, '[1]낚시보상 (2)'!$B$2:$C$118, 2, FALSE), "1-*-"&amp;G41))</f>
        <v/>
      </c>
      <c r="H96" s="6" t="str">
        <f>IF(ISBLANK(H41), "", IFERROR(VLOOKUP(H41, '[1]낚시보상 (2)'!$B$2:$C$118, 2, FALSE), "1-*-"&amp;H41))</f>
        <v/>
      </c>
      <c r="I96" s="6" t="str">
        <f>IF(ISBLANK(I41), "", IFERROR(VLOOKUP(I41, '[1]낚시보상 (2)'!$B$2:$C$118, 2, FALSE), "1-*-"&amp;I41))</f>
        <v/>
      </c>
      <c r="J96" s="222"/>
      <c r="K96" s="6" t="str">
        <f>IF(ISBLANK(K41), "", IFERROR(VLOOKUP(K41, '[1]낚시보상 (2)'!$B$2:$C$118, 2, FALSE), "1-*-"&amp;K41))</f>
        <v/>
      </c>
      <c r="L96" s="6" t="str">
        <f>IF(ISBLANK(L41), "", IFERROR(VLOOKUP(L41, '[1]낚시보상 (2)'!$B$2:$C$118, 2, FALSE), "1-*-"&amp;L41))</f>
        <v/>
      </c>
      <c r="M96" s="6" t="str">
        <f>IF(ISBLANK(M41), "", IFERROR(VLOOKUP(M41, '[1]낚시보상 (2)'!$B$2:$C$118, 2, FALSE), "1-*-"&amp;M41))</f>
        <v/>
      </c>
      <c r="N96" s="222"/>
      <c r="O96" s="6" t="str">
        <f>IF(ISBLANK(O41), "", IFERROR(VLOOKUP(O41, '[1]낚시보상 (2)'!$B$2:$C$118, 2, FALSE), "1-*-"&amp;O41))</f>
        <v/>
      </c>
      <c r="P96" s="6" t="str">
        <f>IF(ISBLANK(P41), "", IFERROR(VLOOKUP(P41, '[1]낚시보상 (2)'!$B$2:$C$118, 2, FALSE), "1-*-"&amp;P41))</f>
        <v/>
      </c>
      <c r="Q96" s="6" t="str">
        <f>IF(ISBLANK(Q41), "", IFERROR(VLOOKUP(Q41, '[1]낚시보상 (2)'!$B$2:$C$118, 2, FALSE), "1-*-"&amp;Q41))</f>
        <v/>
      </c>
      <c r="R96" s="6" t="str">
        <f>IF(ISBLANK(R41), "", IFERROR(VLOOKUP(R41, '[1]낚시보상 (2)'!$B$2:$C$118, 2, FALSE), "1-*-"&amp;R41))</f>
        <v/>
      </c>
      <c r="S96" s="222"/>
      <c r="T96" s="6" t="str">
        <f>IF(ISBLANK(T41), "", IFERROR(VLOOKUP(T41, '[1]낚시보상 (2)'!$B$2:$C$118, 2, FALSE), "1-*-"&amp;T41))</f>
        <v/>
      </c>
      <c r="U96" s="6" t="str">
        <f>IF(ISBLANK(U41), "", IFERROR(VLOOKUP(U41, '[1]낚시보상 (2)'!$B$2:$C$118, 2, FALSE), "1-*-"&amp;U41))</f>
        <v/>
      </c>
      <c r="V96" s="6" t="str">
        <f>IF(ISBLANK(V41), "", IFERROR(VLOOKUP(V41, '[1]낚시보상 (2)'!$B$2:$C$118, 2, FALSE), "1-*-"&amp;V41))</f>
        <v/>
      </c>
      <c r="W96" s="222"/>
      <c r="X96" s="6" t="str">
        <f>IF(ISBLANK(X41), "", IFERROR(VLOOKUP(X41, '[1]낚시보상 (2)'!$B$2:$C$118, 2, FALSE), "1-*-"&amp;X41))</f>
        <v/>
      </c>
      <c r="Y96" s="6" t="str">
        <f>IF(ISBLANK(Y41), "", IFERROR(VLOOKUP(Y41, '[1]낚시보상 (2)'!$B$2:$C$118, 2, FALSE), "1-*-"&amp;Y41))</f>
        <v/>
      </c>
      <c r="Z96" s="6" t="str">
        <f>IF(ISBLANK(Z41), "", IFERROR(VLOOKUP(Z41, '[1]낚시보상 (2)'!$B$2:$C$118, 2, FALSE), "1-*-"&amp;Z41))</f>
        <v>기본 닉네임 패널 (2일)</v>
      </c>
      <c r="AA96" s="222"/>
      <c r="AB96" s="6" t="str">
        <f>IF(ISBLANK(AB41), "", IFERROR(VLOOKUP(AB41, '[1]낚시보상 (2)'!$B$2:$C$118, 2, FALSE), "-*-"&amp;AB41))</f>
        <v/>
      </c>
      <c r="AC96" s="6" t="str">
        <f>IF(ISBLANK(AC41), "", IFERROR(VLOOKUP(AC41, '[1]낚시보상 (2)'!$B$2:$C$118, 2, FALSE), "1-*-"&amp;AC41))</f>
        <v/>
      </c>
      <c r="AD96" s="6" t="str">
        <f>IF(ISBLANK(AD41), "", IFERROR(VLOOKUP(AD41, '[1]낚시보상 (2)'!$B$2:$C$118, 2, FALSE), "1-*-"&amp;AD41))</f>
        <v/>
      </c>
      <c r="AE96" s="6" t="str">
        <f>IF(ISBLANK(AE41), "", IFERROR(VLOOKUP(AE41, '[1]낚시보상 (2)'!$B$2:$C$118, 2, FALSE), "1-*-"&amp;AE41))</f>
        <v/>
      </c>
      <c r="AF96" s="222"/>
      <c r="AG96" s="6" t="str">
        <f>IF(ISBLANK(AG41), "", IFERROR(VLOOKUP(AG41, '[1]낚시보상 (2)'!$B$2:$C$118, 2, FALSE), "1-*-"&amp;AG41))</f>
        <v/>
      </c>
      <c r="AH96" s="6" t="str">
        <f>IF(ISBLANK(AH41), "", IFERROR(VLOOKUP(AH41, '[1]낚시보상 (2)'!$B$2:$C$118, 2, FALSE), "1-*-"&amp;AH41))</f>
        <v/>
      </c>
      <c r="AI96" s="6" t="str">
        <f>IF(ISBLANK(AI41), "", IFERROR(VLOOKUP(AI41, '[1]낚시보상 (2)'!$B$2:$C$118, 2, FALSE), "1-*-"&amp;AI41))</f>
        <v>기본 도어 (2일)</v>
      </c>
      <c r="AJ96" s="222"/>
      <c r="AK96" s="6" t="str">
        <f>IF(ISBLANK(AK41), "", IFERROR(VLOOKUP(AK41, '[1]낚시보상 (2)'!$B$2:$C$118, 2, FALSE), "1-*-"&amp;AK41))</f>
        <v/>
      </c>
      <c r="AL96" s="6" t="str">
        <f>IF(ISBLANK(AL41), "", IFERROR(VLOOKUP(AL41, '[1]낚시보상 (2)'!$B$2:$C$118, 2, FALSE), "1-*-"&amp;AL41))</f>
        <v>냥냥 다이버 (7일)</v>
      </c>
      <c r="AM96" s="6" t="str">
        <f>IF(ISBLANK(AM41), "", IFERROR(VLOOKUP(AM41, '[1]낚시보상 (2)'!$B$2:$C$118, 2, FALSE), "1-*-"&amp;AM41))</f>
        <v>냥냥 다이버 (7일)</v>
      </c>
    </row>
    <row r="97" spans="1:39" s="6" customFormat="1" x14ac:dyDescent="0.3">
      <c r="A97" s="224"/>
      <c r="C97" s="6" t="str">
        <f>IF(ISBLANK(C42), "", IFERROR(VLOOKUP(C42, '[1]낚시보상 (2)'!$B$2:$C$118, 2, FALSE), 0))</f>
        <v/>
      </c>
      <c r="D97" s="6" t="str">
        <f>IF(ISBLANK(D42), "", IFERROR(VLOOKUP(D42, '[1]낚시보상 (2)'!$B$2:$C$118, 2, FALSE), 0))</f>
        <v/>
      </c>
      <c r="E97" s="6" t="str">
        <f>IF(ISBLANK(E42), "", IFERROR(VLOOKUP(E42, '[1]낚시보상 (2)'!$B$2:$C$118, 2, FALSE), 0))</f>
        <v/>
      </c>
      <c r="F97" s="222"/>
      <c r="G97" s="6" t="str">
        <f>IF(ISBLANK(G42), "", IFERROR(VLOOKUP(G42, '[1]낚시보상 (2)'!$B$2:$C$118, 2, FALSE), "1-*-"&amp;G42))</f>
        <v/>
      </c>
      <c r="H97" s="6" t="str">
        <f>IF(ISBLANK(H42), "", IFERROR(VLOOKUP(H42, '[1]낚시보상 (2)'!$B$2:$C$118, 2, FALSE), "1-*-"&amp;H42))</f>
        <v/>
      </c>
      <c r="I97" s="6" t="str">
        <f>IF(ISBLANK(I42), "", IFERROR(VLOOKUP(I42, '[1]낚시보상 (2)'!$B$2:$C$118, 2, FALSE), "1-*-"&amp;I42))</f>
        <v/>
      </c>
      <c r="J97" s="222"/>
      <c r="K97" s="6" t="str">
        <f>IF(ISBLANK(K42), "", IFERROR(VLOOKUP(K42, '[1]낚시보상 (2)'!$B$2:$C$118, 2, FALSE), "1-*-"&amp;K42))</f>
        <v/>
      </c>
      <c r="L97" s="6" t="str">
        <f>IF(ISBLANK(L42), "", IFERROR(VLOOKUP(L42, '[1]낚시보상 (2)'!$B$2:$C$118, 2, FALSE), "1-*-"&amp;L42))</f>
        <v/>
      </c>
      <c r="M97" s="6" t="str">
        <f>IF(ISBLANK(M42), "", IFERROR(VLOOKUP(M42, '[1]낚시보상 (2)'!$B$2:$C$118, 2, FALSE), "1-*-"&amp;M42))</f>
        <v/>
      </c>
      <c r="N97" s="222"/>
      <c r="O97" s="6" t="str">
        <f>IF(ISBLANK(O42), "", IFERROR(VLOOKUP(O42, '[1]낚시보상 (2)'!$B$2:$C$118, 2, FALSE), "1-*-"&amp;O42))</f>
        <v/>
      </c>
      <c r="P97" s="6" t="str">
        <f>IF(ISBLANK(P42), "", IFERROR(VLOOKUP(P42, '[1]낚시보상 (2)'!$B$2:$C$118, 2, FALSE), "1-*-"&amp;P42))</f>
        <v/>
      </c>
      <c r="Q97" s="6" t="str">
        <f>IF(ISBLANK(Q42), "", IFERROR(VLOOKUP(Q42, '[1]낚시보상 (2)'!$B$2:$C$118, 2, FALSE), "1-*-"&amp;Q42))</f>
        <v/>
      </c>
      <c r="R97" s="6" t="str">
        <f>IF(ISBLANK(R42), "", IFERROR(VLOOKUP(R42, '[1]낚시보상 (2)'!$B$2:$C$118, 2, FALSE), "1-*-"&amp;R42))</f>
        <v/>
      </c>
      <c r="S97" s="222"/>
      <c r="T97" s="6" t="str">
        <f>IF(ISBLANK(T42), "", IFERROR(VLOOKUP(T42, '[1]낚시보상 (2)'!$B$2:$C$118, 2, FALSE), "1-*-"&amp;T42))</f>
        <v/>
      </c>
      <c r="U97" s="6" t="str">
        <f>IF(ISBLANK(U42), "", IFERROR(VLOOKUP(U42, '[1]낚시보상 (2)'!$B$2:$C$118, 2, FALSE), "1-*-"&amp;U42))</f>
        <v/>
      </c>
      <c r="V97" s="6" t="str">
        <f>IF(ISBLANK(V42), "", IFERROR(VLOOKUP(V42, '[1]낚시보상 (2)'!$B$2:$C$118, 2, FALSE), "1-*-"&amp;V42))</f>
        <v/>
      </c>
      <c r="W97" s="222"/>
      <c r="X97" s="6" t="str">
        <f>IF(ISBLANK(X42), "", IFERROR(VLOOKUP(X42, '[1]낚시보상 (2)'!$B$2:$C$118, 2, FALSE), "1-*-"&amp;X42))</f>
        <v/>
      </c>
      <c r="Y97" s="6" t="str">
        <f>IF(ISBLANK(Y42), "", IFERROR(VLOOKUP(Y42, '[1]낚시보상 (2)'!$B$2:$C$118, 2, FALSE), "1-*-"&amp;Y42))</f>
        <v/>
      </c>
      <c r="Z97" s="6" t="str">
        <f>IF(ISBLANK(Z42), "", IFERROR(VLOOKUP(Z42, '[1]낚시보상 (2)'!$B$2:$C$118, 2, FALSE), "1-*-"&amp;Z42))</f>
        <v>다양한 벽지 랜덤 박스(7일)</v>
      </c>
      <c r="AA97" s="222"/>
      <c r="AB97" s="6" t="str">
        <f>IF(ISBLANK(AB42), "", IFERROR(VLOOKUP(AB42, '[1]낚시보상 (2)'!$B$2:$C$118, 2, FALSE), "-*-"&amp;AB42))</f>
        <v/>
      </c>
      <c r="AC97" s="6" t="str">
        <f>IF(ISBLANK(AC42), "", IFERROR(VLOOKUP(AC42, '[1]낚시보상 (2)'!$B$2:$C$118, 2, FALSE), "1-*-"&amp;AC42))</f>
        <v/>
      </c>
      <c r="AD97" s="6" t="str">
        <f>IF(ISBLANK(AD42), "", IFERROR(VLOOKUP(AD42, '[1]낚시보상 (2)'!$B$2:$C$118, 2, FALSE), "1-*-"&amp;AD42))</f>
        <v/>
      </c>
      <c r="AE97" s="6" t="str">
        <f>IF(ISBLANK(AE42), "", IFERROR(VLOOKUP(AE42, '[1]낚시보상 (2)'!$B$2:$C$118, 2, FALSE), "1-*-"&amp;AE42))</f>
        <v/>
      </c>
      <c r="AF97" s="222"/>
      <c r="AG97" s="6" t="str">
        <f>IF(ISBLANK(AG42), "", IFERROR(VLOOKUP(AG42, '[1]낚시보상 (2)'!$B$2:$C$118, 2, FALSE), "1-*-"&amp;AG42))</f>
        <v/>
      </c>
      <c r="AH97" s="6" t="str">
        <f>IF(ISBLANK(AH42), "", IFERROR(VLOOKUP(AH42, '[1]낚시보상 (2)'!$B$2:$C$118, 2, FALSE), "1-*-"&amp;AH42))</f>
        <v/>
      </c>
      <c r="AI97" s="6" t="str">
        <f>IF(ISBLANK(AI42), "", IFERROR(VLOOKUP(AI42, '[1]낚시보상 (2)'!$B$2:$C$118, 2, FALSE), "1-*-"&amp;AI42))</f>
        <v>그라데이션 헤어 랜덤박스 (365일)</v>
      </c>
      <c r="AJ97" s="222"/>
      <c r="AK97" s="6" t="str">
        <f>IF(ISBLANK(AK42), "", IFERROR(VLOOKUP(AK42, '[1]낚시보상 (2)'!$B$2:$C$118, 2, FALSE), "1-*-"&amp;AK42))</f>
        <v/>
      </c>
      <c r="AL97" s="6" t="str">
        <f>IF(ISBLANK(AL42), "", IFERROR(VLOOKUP(AL42, '[1]낚시보상 (2)'!$B$2:$C$118, 2, FALSE), "1-*-"&amp;AL42))</f>
        <v/>
      </c>
      <c r="AM97" s="6" t="str">
        <f>IF(ISBLANK(AM42), "", IFERROR(VLOOKUP(AM42, '[1]낚시보상 (2)'!$B$2:$C$118, 2, FALSE), "1-*-"&amp;AM42))</f>
        <v>갤럭시 럭키 박스</v>
      </c>
    </row>
    <row r="98" spans="1:39" s="6" customFormat="1" x14ac:dyDescent="0.3">
      <c r="A98" s="224"/>
      <c r="C98" s="6" t="str">
        <f>IF(ISBLANK(C43), "", IFERROR(VLOOKUP(C43, '[1]낚시보상 (2)'!$B$2:$C$118, 2, FALSE), 0))</f>
        <v/>
      </c>
      <c r="D98" s="6" t="str">
        <f>IF(ISBLANK(D43), "", IFERROR(VLOOKUP(D43, '[1]낚시보상 (2)'!$B$2:$C$118, 2, FALSE), 0))</f>
        <v/>
      </c>
      <c r="E98" s="6" t="str">
        <f>IF(ISBLANK(E43), "", IFERROR(VLOOKUP(E43, '[1]낚시보상 (2)'!$B$2:$C$118, 2, FALSE), 0))</f>
        <v/>
      </c>
      <c r="F98" s="222"/>
      <c r="G98" s="6" t="str">
        <f>IF(ISBLANK(G43), "", IFERROR(VLOOKUP(G43, '[1]낚시보상 (2)'!$B$2:$C$118, 2, FALSE), "1-*-"&amp;G43))</f>
        <v/>
      </c>
      <c r="H98" s="6" t="str">
        <f>IF(ISBLANK(H43), "", IFERROR(VLOOKUP(H43, '[1]낚시보상 (2)'!$B$2:$C$118, 2, FALSE), "1-*-"&amp;H43))</f>
        <v/>
      </c>
      <c r="I98" s="6" t="str">
        <f>IF(ISBLANK(I43), "", IFERROR(VLOOKUP(I43, '[1]낚시보상 (2)'!$B$2:$C$118, 2, FALSE), "1-*-"&amp;I43))</f>
        <v/>
      </c>
      <c r="J98" s="222"/>
      <c r="K98" s="6" t="str">
        <f>IF(ISBLANK(K43), "", IFERROR(VLOOKUP(K43, '[1]낚시보상 (2)'!$B$2:$C$118, 2, FALSE), "1-*-"&amp;K43))</f>
        <v/>
      </c>
      <c r="L98" s="6" t="str">
        <f>IF(ISBLANK(L43), "", IFERROR(VLOOKUP(L43, '[1]낚시보상 (2)'!$B$2:$C$118, 2, FALSE), "1-*-"&amp;L43))</f>
        <v/>
      </c>
      <c r="M98" s="6" t="str">
        <f>IF(ISBLANK(M43), "", IFERROR(VLOOKUP(M43, '[1]낚시보상 (2)'!$B$2:$C$118, 2, FALSE), "1-*-"&amp;M43))</f>
        <v/>
      </c>
      <c r="N98" s="222"/>
      <c r="O98" s="6" t="str">
        <f>IF(ISBLANK(O43), "", IFERROR(VLOOKUP(O43, '[1]낚시보상 (2)'!$B$2:$C$118, 2, FALSE), "1-*-"&amp;O43))</f>
        <v/>
      </c>
      <c r="P98" s="6" t="str">
        <f>IF(ISBLANK(P43), "", IFERROR(VLOOKUP(P43, '[1]낚시보상 (2)'!$B$2:$C$118, 2, FALSE), "1-*-"&amp;P43))</f>
        <v/>
      </c>
      <c r="Q98" s="6" t="str">
        <f>IF(ISBLANK(Q43), "", IFERROR(VLOOKUP(Q43, '[1]낚시보상 (2)'!$B$2:$C$118, 2, FALSE), "1-*-"&amp;Q43))</f>
        <v/>
      </c>
      <c r="R98" s="6" t="str">
        <f>IF(ISBLANK(R43), "", IFERROR(VLOOKUP(R43, '[1]낚시보상 (2)'!$B$2:$C$118, 2, FALSE), "1-*-"&amp;R43))</f>
        <v/>
      </c>
      <c r="S98" s="222"/>
      <c r="T98" s="6" t="str">
        <f>IF(ISBLANK(T43), "", IFERROR(VLOOKUP(T43, '[1]낚시보상 (2)'!$B$2:$C$118, 2, FALSE), "1-*-"&amp;T43))</f>
        <v/>
      </c>
      <c r="U98" s="6" t="str">
        <f>IF(ISBLANK(U43), "", IFERROR(VLOOKUP(U43, '[1]낚시보상 (2)'!$B$2:$C$118, 2, FALSE), "1-*-"&amp;U43))</f>
        <v/>
      </c>
      <c r="V98" s="6" t="str">
        <f>IF(ISBLANK(V43), "", IFERROR(VLOOKUP(V43, '[1]낚시보상 (2)'!$B$2:$C$118, 2, FALSE), "1-*-"&amp;V43))</f>
        <v/>
      </c>
      <c r="W98" s="222"/>
      <c r="X98" s="6" t="str">
        <f>IF(ISBLANK(X43), "", IFERROR(VLOOKUP(X43, '[1]낚시보상 (2)'!$B$2:$C$118, 2, FALSE), "1-*-"&amp;X43))</f>
        <v/>
      </c>
      <c r="Y98" s="6" t="str">
        <f>IF(ISBLANK(Y43), "", IFERROR(VLOOKUP(Y43, '[1]낚시보상 (2)'!$B$2:$C$118, 2, FALSE), "1-*-"&amp;Y43))</f>
        <v>옴브레 염색약 선택 박스</v>
      </c>
      <c r="Z98" s="6" t="str">
        <f>IF(ISBLANK(Z43), "", IFERROR(VLOOKUP(Z43, '[1]낚시보상 (2)'!$B$2:$C$118, 2, FALSE), "1-*-"&amp;Z43))</f>
        <v>옴브레 염색약 선택 박스</v>
      </c>
      <c r="AA98" s="222"/>
      <c r="AB98" s="6" t="str">
        <f>IF(ISBLANK(AB43), "", IFERROR(VLOOKUP(AB43, '[1]낚시보상 (2)'!$B$2:$C$118, 2, FALSE), "-*-"&amp;AB43))</f>
        <v/>
      </c>
      <c r="AC98" s="6" t="str">
        <f>IF(ISBLANK(AC43), "", IFERROR(VLOOKUP(AC43, '[1]낚시보상 (2)'!$B$2:$C$118, 2, FALSE), "1-*-"&amp;AC43))</f>
        <v/>
      </c>
      <c r="AD98" s="6" t="str">
        <f>IF(ISBLANK(AD43), "", IFERROR(VLOOKUP(AD43, '[1]낚시보상 (2)'!$B$2:$C$118, 2, FALSE), "1-*-"&amp;AD43))</f>
        <v/>
      </c>
      <c r="AE98" s="6" t="str">
        <f>IF(ISBLANK(AE43), "", IFERROR(VLOOKUP(AE43, '[1]낚시보상 (2)'!$B$2:$C$118, 2, FALSE), "1-*-"&amp;AE43))</f>
        <v/>
      </c>
      <c r="AF98" s="222"/>
      <c r="AG98" s="6" t="str">
        <f>IF(ISBLANK(AG43), "", IFERROR(VLOOKUP(AG43, '[1]낚시보상 (2)'!$B$2:$C$118, 2, FALSE), "1-*-"&amp;AG43))</f>
        <v/>
      </c>
      <c r="AH98" s="6" t="str">
        <f>IF(ISBLANK(AH43), "", IFERROR(VLOOKUP(AH43, '[1]낚시보상 (2)'!$B$2:$C$118, 2, FALSE), "1-*-"&amp;AH43))</f>
        <v/>
      </c>
      <c r="AI98" s="6" t="str">
        <f>IF(ISBLANK(AI43), "", IFERROR(VLOOKUP(AI43, '[1]낚시보상 (2)'!$B$2:$C$118, 2, FALSE), "1-*-"&amp;AI43))</f>
        <v>농부 뚱냥 (7일)</v>
      </c>
      <c r="AJ98" s="222"/>
      <c r="AK98" s="6" t="str">
        <f>IF(ISBLANK(AK43), "", IFERROR(VLOOKUP(AK43, '[1]낚시보상 (2)'!$B$2:$C$118, 2, FALSE), "1-*-"&amp;AK43))</f>
        <v/>
      </c>
      <c r="AL98" s="6" t="str">
        <f>IF(ISBLANK(AL43), "", IFERROR(VLOOKUP(AL43, '[1]낚시보상 (2)'!$B$2:$C$118, 2, FALSE), "1-*-"&amp;AL43))</f>
        <v/>
      </c>
      <c r="AM98" s="6" t="str">
        <f>IF(ISBLANK(AM43), "", IFERROR(VLOOKUP(AM43, '[1]낚시보상 (2)'!$B$2:$C$118, 2, FALSE), "1-*-"&amp;AM43))</f>
        <v>다양한 벽지 랜덤 박스(365일)</v>
      </c>
    </row>
    <row r="99" spans="1:39" s="6" customFormat="1" x14ac:dyDescent="0.3">
      <c r="A99" s="224"/>
      <c r="C99" s="6" t="str">
        <f>IF(ISBLANK(C44), "", IFERROR(VLOOKUP(C44, '[1]낚시보상 (2)'!$B$2:$C$118, 2, FALSE), 0))</f>
        <v/>
      </c>
      <c r="D99" s="6" t="str">
        <f>IF(ISBLANK(D44), "", IFERROR(VLOOKUP(D44, '[1]낚시보상 (2)'!$B$2:$C$118, 2, FALSE), 0))</f>
        <v/>
      </c>
      <c r="E99" s="6" t="str">
        <f>IF(ISBLANK(E44), "", IFERROR(VLOOKUP(E44, '[1]낚시보상 (2)'!$B$2:$C$118, 2, FALSE), 0))</f>
        <v/>
      </c>
      <c r="F99" s="222"/>
      <c r="G99" s="6" t="str">
        <f>IF(ISBLANK(G44), "", IFERROR(VLOOKUP(G44, '[1]낚시보상 (2)'!$B$2:$C$118, 2, FALSE), "1-*-"&amp;G44))</f>
        <v/>
      </c>
      <c r="H99" s="6" t="str">
        <f>IF(ISBLANK(H44), "", IFERROR(VLOOKUP(H44, '[1]낚시보상 (2)'!$B$2:$C$118, 2, FALSE), "1-*-"&amp;H44))</f>
        <v/>
      </c>
      <c r="I99" s="6" t="str">
        <f>IF(ISBLANK(I44), "", IFERROR(VLOOKUP(I44, '[1]낚시보상 (2)'!$B$2:$C$118, 2, FALSE), "1-*-"&amp;I44))</f>
        <v/>
      </c>
      <c r="J99" s="222"/>
      <c r="K99" s="6" t="str">
        <f>IF(ISBLANK(K44), "", IFERROR(VLOOKUP(K44, '[1]낚시보상 (2)'!$B$2:$C$118, 2, FALSE), "1-*-"&amp;K44))</f>
        <v/>
      </c>
      <c r="L99" s="6" t="str">
        <f>IF(ISBLANK(L44), "", IFERROR(VLOOKUP(L44, '[1]낚시보상 (2)'!$B$2:$C$118, 2, FALSE), "1-*-"&amp;L44))</f>
        <v/>
      </c>
      <c r="M99" s="6" t="str">
        <f>IF(ISBLANK(M44), "", IFERROR(VLOOKUP(M44, '[1]낚시보상 (2)'!$B$2:$C$118, 2, FALSE), "1-*-"&amp;M44))</f>
        <v/>
      </c>
      <c r="N99" s="222"/>
      <c r="O99" s="6" t="str">
        <f>IF(ISBLANK(O44), "", IFERROR(VLOOKUP(O44, '[1]낚시보상 (2)'!$B$2:$C$118, 2, FALSE), "1-*-"&amp;O44))</f>
        <v/>
      </c>
      <c r="P99" s="6" t="str">
        <f>IF(ISBLANK(P44), "", IFERROR(VLOOKUP(P44, '[1]낚시보상 (2)'!$B$2:$C$118, 2, FALSE), "1-*-"&amp;P44))</f>
        <v/>
      </c>
      <c r="Q99" s="6" t="str">
        <f>IF(ISBLANK(Q44), "", IFERROR(VLOOKUP(Q44, '[1]낚시보상 (2)'!$B$2:$C$118, 2, FALSE), "1-*-"&amp;Q44))</f>
        <v/>
      </c>
      <c r="R99" s="6" t="str">
        <f>IF(ISBLANK(R44), "", IFERROR(VLOOKUP(R44, '[1]낚시보상 (2)'!$B$2:$C$118, 2, FALSE), "1-*-"&amp;R44))</f>
        <v/>
      </c>
      <c r="S99" s="222"/>
      <c r="T99" s="6" t="str">
        <f>IF(ISBLANK(T44), "", IFERROR(VLOOKUP(T44, '[1]낚시보상 (2)'!$B$2:$C$118, 2, FALSE), "1-*-"&amp;T44))</f>
        <v/>
      </c>
      <c r="U99" s="6" t="str">
        <f>IF(ISBLANK(U44), "", IFERROR(VLOOKUP(U44, '[1]낚시보상 (2)'!$B$2:$C$118, 2, FALSE), "1-*-"&amp;U44))</f>
        <v/>
      </c>
      <c r="V99" s="6" t="str">
        <f>IF(ISBLANK(V44), "", IFERROR(VLOOKUP(V44, '[1]낚시보상 (2)'!$B$2:$C$118, 2, FALSE), "1-*-"&amp;V44))</f>
        <v/>
      </c>
      <c r="W99" s="222"/>
      <c r="X99" s="6" t="str">
        <f>IF(ISBLANK(X44), "", IFERROR(VLOOKUP(X44, '[1]낚시보상 (2)'!$B$2:$C$118, 2, FALSE), "1-*-"&amp;X44))</f>
        <v/>
      </c>
      <c r="Y99" s="6" t="str">
        <f>IF(ISBLANK(Y44), "", IFERROR(VLOOKUP(Y44, '[1]낚시보상 (2)'!$B$2:$C$118, 2, FALSE), "1-*-"&amp;Y44))</f>
        <v/>
      </c>
      <c r="Z99" s="6" t="str">
        <f>IF(ISBLANK(Z44), "", IFERROR(VLOOKUP(Z44, '[1]낚시보상 (2)'!$B$2:$C$118, 2, FALSE), "1-*-"&amp;Z44))</f>
        <v>간편 프리미엄 신데렐라 매직</v>
      </c>
      <c r="AA99" s="222"/>
      <c r="AB99" s="6" t="str">
        <f>IF(ISBLANK(AB44), "", IFERROR(VLOOKUP(AB44, '[1]낚시보상 (2)'!$B$2:$C$118, 2, FALSE), "-*-"&amp;AB44))</f>
        <v/>
      </c>
      <c r="AC99" s="6" t="str">
        <f>IF(ISBLANK(AC44), "", IFERROR(VLOOKUP(AC44, '[1]낚시보상 (2)'!$B$2:$C$118, 2, FALSE), "1-*-"&amp;AC44))</f>
        <v/>
      </c>
      <c r="AD99" s="6" t="str">
        <f>IF(ISBLANK(AD44), "", IFERROR(VLOOKUP(AD44, '[1]낚시보상 (2)'!$B$2:$C$118, 2, FALSE), "1-*-"&amp;AD44))</f>
        <v/>
      </c>
      <c r="AE99" s="6" t="str">
        <f>IF(ISBLANK(AE44), "", IFERROR(VLOOKUP(AE44, '[1]낚시보상 (2)'!$B$2:$C$118, 2, FALSE), "1-*-"&amp;AE44))</f>
        <v/>
      </c>
      <c r="AF99" s="222"/>
      <c r="AG99" s="6" t="str">
        <f>IF(ISBLANK(AG44), "", IFERROR(VLOOKUP(AG44, '[1]낚시보상 (2)'!$B$2:$C$118, 2, FALSE), "1-*-"&amp;AG44))</f>
        <v/>
      </c>
      <c r="AH99" s="6" t="str">
        <f>IF(ISBLANK(AH44), "", IFERROR(VLOOKUP(AH44, '[1]낚시보상 (2)'!$B$2:$C$118, 2, FALSE), "1-*-"&amp;AH44))</f>
        <v/>
      </c>
      <c r="AI99" s="6" t="str">
        <f>IF(ISBLANK(AI44), "", IFERROR(VLOOKUP(AI44, '[1]낚시보상 (2)'!$B$2:$C$118, 2, FALSE), "1-*-"&amp;AI44))</f>
        <v>냥냥 다이버 (7일)</v>
      </c>
      <c r="AJ99" s="222"/>
      <c r="AK99" s="6" t="str">
        <f>IF(ISBLANK(AK44), "", IFERROR(VLOOKUP(AK44, '[1]낚시보상 (2)'!$B$2:$C$118, 2, FALSE), "1-*-"&amp;AK44))</f>
        <v/>
      </c>
      <c r="AL99" s="6" t="str">
        <f>IF(ISBLANK(AL44), "", IFERROR(VLOOKUP(AL44, '[1]낚시보상 (2)'!$B$2:$C$118, 2, FALSE), "1-*-"&amp;AL44))</f>
        <v>옴브레 염색약 선택 박스</v>
      </c>
      <c r="AM99" s="6" t="str">
        <f>IF(ISBLANK(AM44), "", IFERROR(VLOOKUP(AM44, '[1]낚시보상 (2)'!$B$2:$C$118, 2, FALSE), "1-*-"&amp;AM44))</f>
        <v>옴브레 염색약 선택 박스</v>
      </c>
    </row>
    <row r="100" spans="1:39" s="6" customFormat="1" x14ac:dyDescent="0.3">
      <c r="A100" s="224"/>
      <c r="C100" s="6" t="str">
        <f>IF(ISBLANK(C45), "", IFERROR(VLOOKUP(C45, '[1]낚시보상 (2)'!$B$2:$C$118, 2, FALSE), 0))</f>
        <v/>
      </c>
      <c r="D100" s="6" t="str">
        <f>IF(ISBLANK(D45), "", IFERROR(VLOOKUP(D45, '[1]낚시보상 (2)'!$B$2:$C$118, 2, FALSE), 0))</f>
        <v/>
      </c>
      <c r="E100" s="6" t="str">
        <f>IF(ISBLANK(E45), "", IFERROR(VLOOKUP(E45, '[1]낚시보상 (2)'!$B$2:$C$118, 2, FALSE), 0))</f>
        <v/>
      </c>
      <c r="F100" s="222"/>
      <c r="G100" s="6" t="str">
        <f>IF(ISBLANK(G45), "", IFERROR(VLOOKUP(G45, '[1]낚시보상 (2)'!$B$2:$C$118, 2, FALSE), "1-*-"&amp;G45))</f>
        <v/>
      </c>
      <c r="H100" s="6" t="str">
        <f>IF(ISBLANK(H45), "", IFERROR(VLOOKUP(H45, '[1]낚시보상 (2)'!$B$2:$C$118, 2, FALSE), "1-*-"&amp;H45))</f>
        <v/>
      </c>
      <c r="I100" s="6" t="str">
        <f>IF(ISBLANK(I45), "", IFERROR(VLOOKUP(I45, '[1]낚시보상 (2)'!$B$2:$C$118, 2, FALSE), "1-*-"&amp;I45))</f>
        <v/>
      </c>
      <c r="J100" s="222"/>
      <c r="K100" s="6" t="str">
        <f>IF(ISBLANK(K45), "", IFERROR(VLOOKUP(K45, '[1]낚시보상 (2)'!$B$2:$C$118, 2, FALSE), "1-*-"&amp;K45))</f>
        <v/>
      </c>
      <c r="L100" s="6" t="str">
        <f>IF(ISBLANK(L45), "", IFERROR(VLOOKUP(L45, '[1]낚시보상 (2)'!$B$2:$C$118, 2, FALSE), "1-*-"&amp;L45))</f>
        <v/>
      </c>
      <c r="M100" s="6" t="str">
        <f>IF(ISBLANK(M45), "", IFERROR(VLOOKUP(M45, '[1]낚시보상 (2)'!$B$2:$C$118, 2, FALSE), "1-*-"&amp;M45))</f>
        <v/>
      </c>
      <c r="N100" s="222"/>
      <c r="O100" s="6" t="str">
        <f>IF(ISBLANK(O45), "", IFERROR(VLOOKUP(O45, '[1]낚시보상 (2)'!$B$2:$C$118, 2, FALSE), "1-*-"&amp;O45))</f>
        <v/>
      </c>
      <c r="P100" s="6" t="str">
        <f>IF(ISBLANK(P45), "", IFERROR(VLOOKUP(P45, '[1]낚시보상 (2)'!$B$2:$C$118, 2, FALSE), "1-*-"&amp;P45))</f>
        <v/>
      </c>
      <c r="Q100" s="6" t="str">
        <f>IF(ISBLANK(Q45), "", IFERROR(VLOOKUP(Q45, '[1]낚시보상 (2)'!$B$2:$C$118, 2, FALSE), "1-*-"&amp;Q45))</f>
        <v/>
      </c>
      <c r="R100" s="6" t="str">
        <f>IF(ISBLANK(R45), "", IFERROR(VLOOKUP(R45, '[1]낚시보상 (2)'!$B$2:$C$118, 2, FALSE), "1-*-"&amp;R45))</f>
        <v/>
      </c>
      <c r="S100" s="222"/>
      <c r="T100" s="6" t="str">
        <f>IF(ISBLANK(T45), "", IFERROR(VLOOKUP(T45, '[1]낚시보상 (2)'!$B$2:$C$118, 2, FALSE), "1-*-"&amp;T45))</f>
        <v/>
      </c>
      <c r="U100" s="6" t="str">
        <f>IF(ISBLANK(U45), "", IFERROR(VLOOKUP(U45, '[1]낚시보상 (2)'!$B$2:$C$118, 2, FALSE), "1-*-"&amp;U45))</f>
        <v/>
      </c>
      <c r="V100" s="6" t="str">
        <f>IF(ISBLANK(V45), "", IFERROR(VLOOKUP(V45, '[1]낚시보상 (2)'!$B$2:$C$118, 2, FALSE), "1-*-"&amp;V45))</f>
        <v/>
      </c>
      <c r="W100" s="222"/>
      <c r="X100" s="6" t="str">
        <f>IF(ISBLANK(X45), "", IFERROR(VLOOKUP(X45, '[1]낚시보상 (2)'!$B$2:$C$118, 2, FALSE), "1-*-"&amp;X45))</f>
        <v/>
      </c>
      <c r="Y100" s="6" t="str">
        <f>IF(ISBLANK(Y45), "", IFERROR(VLOOKUP(Y45, '[1]낚시보상 (2)'!$B$2:$C$118, 2, FALSE), "1-*-"&amp;Y45))</f>
        <v/>
      </c>
      <c r="Z100" s="6" t="str">
        <f>IF(ISBLANK(Z45), "", IFERROR(VLOOKUP(Z45, '[1]낚시보상 (2)'!$B$2:$C$118, 2, FALSE), "1-*-"&amp;Z45))</f>
        <v/>
      </c>
      <c r="AA100" s="222"/>
      <c r="AB100" s="6" t="str">
        <f>IF(ISBLANK(AB45), "", IFERROR(VLOOKUP(AB45, '[1]낚시보상 (2)'!$B$2:$C$118, 2, FALSE), "-*-"&amp;AB45))</f>
        <v/>
      </c>
      <c r="AC100" s="6" t="str">
        <f>IF(ISBLANK(AC45), "", IFERROR(VLOOKUP(AC45, '[1]낚시보상 (2)'!$B$2:$C$118, 2, FALSE), "1-*-"&amp;AC45))</f>
        <v/>
      </c>
      <c r="AD100" s="6" t="str">
        <f>IF(ISBLANK(AD45), "", IFERROR(VLOOKUP(AD45, '[1]낚시보상 (2)'!$B$2:$C$118, 2, FALSE), "1-*-"&amp;AD45))</f>
        <v/>
      </c>
      <c r="AE100" s="6" t="str">
        <f>IF(ISBLANK(AE45), "", IFERROR(VLOOKUP(AE45, '[1]낚시보상 (2)'!$B$2:$C$118, 2, FALSE), "1-*-"&amp;AE45))</f>
        <v/>
      </c>
      <c r="AF100" s="222"/>
      <c r="AG100" s="6" t="str">
        <f>IF(ISBLANK(AG45), "", IFERROR(VLOOKUP(AG45, '[1]낚시보상 (2)'!$B$2:$C$118, 2, FALSE), "1-*-"&amp;AG45))</f>
        <v/>
      </c>
      <c r="AH100" s="6" t="str">
        <f>IF(ISBLANK(AH45), "", IFERROR(VLOOKUP(AH45, '[1]낚시보상 (2)'!$B$2:$C$118, 2, FALSE), "1-*-"&amp;AH45))</f>
        <v>옴브레 염색약 선택 박스</v>
      </c>
      <c r="AI100" s="6" t="str">
        <f>IF(ISBLANK(AI45), "", IFERROR(VLOOKUP(AI45, '[1]낚시보상 (2)'!$B$2:$C$118, 2, FALSE), "1-*-"&amp;AI45))</f>
        <v>옴브레 염색약 선택 박스</v>
      </c>
      <c r="AJ100" s="222"/>
      <c r="AK100" s="6" t="str">
        <f>IF(ISBLANK(AK45), "", IFERROR(VLOOKUP(AK45, '[1]낚시보상 (2)'!$B$2:$C$118, 2, FALSE), "1-*-"&amp;AK45))</f>
        <v/>
      </c>
      <c r="AL100" s="6" t="str">
        <f>IF(ISBLANK(AL45), "", IFERROR(VLOOKUP(AL45, '[1]낚시보상 (2)'!$B$2:$C$118, 2, FALSE), "1-*-"&amp;AL45))</f>
        <v>간편 신데렐라 매직</v>
      </c>
      <c r="AM100" s="6" t="str">
        <f>IF(ISBLANK(AM45), "", IFERROR(VLOOKUP(AM45, '[1]낚시보상 (2)'!$B$2:$C$118, 2, FALSE), "1-*-"&amp;AM45))</f>
        <v>간편 신데렐라 매직</v>
      </c>
    </row>
    <row r="101" spans="1:39" s="6" customFormat="1" x14ac:dyDescent="0.3">
      <c r="A101" s="224"/>
      <c r="C101" s="6" t="str">
        <f>IF(ISBLANK(C46), "", IFERROR(VLOOKUP(C46, '[1]낚시보상 (2)'!$B$2:$C$118, 2, FALSE), 0))</f>
        <v/>
      </c>
      <c r="D101" s="6" t="str">
        <f>IF(ISBLANK(D46), "", IFERROR(VLOOKUP(D46, '[1]낚시보상 (2)'!$B$2:$C$118, 2, FALSE), 0))</f>
        <v/>
      </c>
      <c r="E101" s="6" t="str">
        <f>IF(ISBLANK(E46), "", IFERROR(VLOOKUP(E46, '[1]낚시보상 (2)'!$B$2:$C$118, 2, FALSE), 0))</f>
        <v/>
      </c>
      <c r="F101" s="222"/>
      <c r="G101" s="6" t="str">
        <f>IF(ISBLANK(G46), "", IFERROR(VLOOKUP(G46, '[1]낚시보상 (2)'!$B$2:$C$118, 2, FALSE), "1-*-"&amp;G46))</f>
        <v/>
      </c>
      <c r="H101" s="6" t="str">
        <f>IF(ISBLANK(H46), "", IFERROR(VLOOKUP(H46, '[1]낚시보상 (2)'!$B$2:$C$118, 2, FALSE), "1-*-"&amp;H46))</f>
        <v/>
      </c>
      <c r="I101" s="6" t="str">
        <f>IF(ISBLANK(I46), "", IFERROR(VLOOKUP(I46, '[1]낚시보상 (2)'!$B$2:$C$118, 2, FALSE), "1-*-"&amp;I46))</f>
        <v/>
      </c>
      <c r="J101" s="222"/>
      <c r="K101" s="6" t="str">
        <f>IF(ISBLANK(K46), "", IFERROR(VLOOKUP(K46, '[1]낚시보상 (2)'!$B$2:$C$118, 2, FALSE), "1-*-"&amp;K46))</f>
        <v/>
      </c>
      <c r="L101" s="6" t="str">
        <f>IF(ISBLANK(L46), "", IFERROR(VLOOKUP(L46, '[1]낚시보상 (2)'!$B$2:$C$118, 2, FALSE), "1-*-"&amp;L46))</f>
        <v/>
      </c>
      <c r="M101" s="6" t="str">
        <f>IF(ISBLANK(M46), "", IFERROR(VLOOKUP(M46, '[1]낚시보상 (2)'!$B$2:$C$118, 2, FALSE), "1-*-"&amp;M46))</f>
        <v/>
      </c>
      <c r="N101" s="222"/>
      <c r="O101" s="6" t="str">
        <f>IF(ISBLANK(O46), "", IFERROR(VLOOKUP(O46, '[1]낚시보상 (2)'!$B$2:$C$118, 2, FALSE), "1-*-"&amp;O46))</f>
        <v/>
      </c>
      <c r="P101" s="6" t="str">
        <f>IF(ISBLANK(P46), "", IFERROR(VLOOKUP(P46, '[1]낚시보상 (2)'!$B$2:$C$118, 2, FALSE), "1-*-"&amp;P46))</f>
        <v/>
      </c>
      <c r="Q101" s="6" t="str">
        <f>IF(ISBLANK(Q46), "", IFERROR(VLOOKUP(Q46, '[1]낚시보상 (2)'!$B$2:$C$118, 2, FALSE), "1-*-"&amp;Q46))</f>
        <v/>
      </c>
      <c r="R101" s="6" t="str">
        <f>IF(ISBLANK(R46), "", IFERROR(VLOOKUP(R46, '[1]낚시보상 (2)'!$B$2:$C$118, 2, FALSE), "1-*-"&amp;R46))</f>
        <v/>
      </c>
      <c r="S101" s="222"/>
      <c r="T101" s="6" t="str">
        <f>IF(ISBLANK(T46), "", IFERROR(VLOOKUP(T46, '[1]낚시보상 (2)'!$B$2:$C$118, 2, FALSE), "1-*-"&amp;T46))</f>
        <v/>
      </c>
      <c r="U101" s="6" t="str">
        <f>IF(ISBLANK(U46), "", IFERROR(VLOOKUP(U46, '[1]낚시보상 (2)'!$B$2:$C$118, 2, FALSE), "1-*-"&amp;U46))</f>
        <v/>
      </c>
      <c r="V101" s="6" t="str">
        <f>IF(ISBLANK(V46), "", IFERROR(VLOOKUP(V46, '[1]낚시보상 (2)'!$B$2:$C$118, 2, FALSE), "1-*-"&amp;V46))</f>
        <v/>
      </c>
      <c r="W101" s="222"/>
      <c r="X101" s="6" t="str">
        <f>IF(ISBLANK(X46), "", IFERROR(VLOOKUP(X46, '[1]낚시보상 (2)'!$B$2:$C$118, 2, FALSE), "1-*-"&amp;X46))</f>
        <v/>
      </c>
      <c r="Y101" s="6" t="str">
        <f>IF(ISBLANK(Y46), "", IFERROR(VLOOKUP(Y46, '[1]낚시보상 (2)'!$B$2:$C$118, 2, FALSE), "1-*-"&amp;Y46))</f>
        <v/>
      </c>
      <c r="Z101" s="6" t="str">
        <f>IF(ISBLANK(Z46), "", IFERROR(VLOOKUP(Z46, '[1]낚시보상 (2)'!$B$2:$C$118, 2, FALSE), "1-*-"&amp;Z46))</f>
        <v/>
      </c>
      <c r="AA101" s="222"/>
      <c r="AB101" s="6" t="str">
        <f>IF(ISBLANK(AB46), "", IFERROR(VLOOKUP(AB46, '[1]낚시보상 (2)'!$B$2:$C$118, 2, FALSE), "-*-"&amp;AB46))</f>
        <v/>
      </c>
      <c r="AC101" s="6" t="str">
        <f>IF(ISBLANK(AC46), "", IFERROR(VLOOKUP(AC46, '[1]낚시보상 (2)'!$B$2:$C$118, 2, FALSE), "1-*-"&amp;AC46))</f>
        <v/>
      </c>
      <c r="AD101" s="6" t="str">
        <f>IF(ISBLANK(AD46), "", IFERROR(VLOOKUP(AD46, '[1]낚시보상 (2)'!$B$2:$C$118, 2, FALSE), "1-*-"&amp;AD46))</f>
        <v/>
      </c>
      <c r="AE101" s="6" t="str">
        <f>IF(ISBLANK(AE46), "", IFERROR(VLOOKUP(AE46, '[1]낚시보상 (2)'!$B$2:$C$118, 2, FALSE), "1-*-"&amp;AE46))</f>
        <v/>
      </c>
      <c r="AF101" s="222"/>
      <c r="AG101" s="6" t="str">
        <f>IF(ISBLANK(AG46), "", IFERROR(VLOOKUP(AG46, '[1]낚시보상 (2)'!$B$2:$C$118, 2, FALSE), "1-*-"&amp;AG46))</f>
        <v/>
      </c>
      <c r="AH101" s="6" t="str">
        <f>IF(ISBLANK(AH46), "", IFERROR(VLOOKUP(AH46, '[1]낚시보상 (2)'!$B$2:$C$118, 2, FALSE), "1-*-"&amp;AH46))</f>
        <v/>
      </c>
      <c r="AI101" s="6" t="str">
        <f>IF(ISBLANK(AI46), "", IFERROR(VLOOKUP(AI46, '[1]낚시보상 (2)'!$B$2:$C$118, 2, FALSE), "1-*-"&amp;AI46))</f>
        <v>간편 신데렐라 매직</v>
      </c>
      <c r="AJ101" s="222"/>
      <c r="AK101" s="6" t="str">
        <f>IF(ISBLANK(AK46), "", IFERROR(VLOOKUP(AK46, '[1]낚시보상 (2)'!$B$2:$C$118, 2, FALSE), "1-*-"&amp;AK46))</f>
        <v/>
      </c>
      <c r="AL101" s="6" t="str">
        <f>IF(ISBLANK(AL46), "", IFERROR(VLOOKUP(AL46, '[1]낚시보상 (2)'!$B$2:$C$118, 2, FALSE), "1-*-"&amp;AL46))</f>
        <v/>
      </c>
      <c r="AM101" s="6" t="str">
        <f>IF(ISBLANK(AM46), "", IFERROR(VLOOKUP(AM46, '[1]낚시보상 (2)'!$B$2:$C$118, 2, FALSE), "1-*-"&amp;AM46))</f>
        <v>간편 프리미엄 신데렐라 매직</v>
      </c>
    </row>
    <row r="102" spans="1:39" s="6" customFormat="1" x14ac:dyDescent="0.3">
      <c r="A102" s="224"/>
      <c r="C102" s="6" t="str">
        <f>IF(ISBLANK(C47), "", IFERROR(VLOOKUP(C47, '[1]낚시보상 (2)'!$B$2:$C$118, 2, FALSE), 0))</f>
        <v/>
      </c>
      <c r="D102" s="6" t="str">
        <f>IF(ISBLANK(D47), "", IFERROR(VLOOKUP(D47, '[1]낚시보상 (2)'!$B$2:$C$118, 2, FALSE), 0))</f>
        <v/>
      </c>
      <c r="E102" s="6" t="str">
        <f>IF(ISBLANK(E47), "", IFERROR(VLOOKUP(E47, '[1]낚시보상 (2)'!$B$2:$C$118, 2, FALSE), 0))</f>
        <v/>
      </c>
      <c r="F102" s="222"/>
      <c r="G102" s="6" t="str">
        <f>IF(ISBLANK(G47), "", IFERROR(VLOOKUP(G47, '[1]낚시보상 (2)'!$B$2:$C$118, 2, FALSE), "1-*-"&amp;G47))</f>
        <v/>
      </c>
      <c r="H102" s="6" t="str">
        <f>IF(ISBLANK(H47), "", IFERROR(VLOOKUP(H47, '[1]낚시보상 (2)'!$B$2:$C$118, 2, FALSE), "1-*-"&amp;H47))</f>
        <v/>
      </c>
      <c r="I102" s="6" t="str">
        <f>IF(ISBLANK(I47), "", IFERROR(VLOOKUP(I47, '[1]낚시보상 (2)'!$B$2:$C$118, 2, FALSE), "1-*-"&amp;I47))</f>
        <v/>
      </c>
      <c r="J102" s="222"/>
      <c r="K102" s="6" t="str">
        <f>IF(ISBLANK(K47), "", IFERROR(VLOOKUP(K47, '[1]낚시보상 (2)'!$B$2:$C$118, 2, FALSE), "1-*-"&amp;K47))</f>
        <v/>
      </c>
      <c r="L102" s="6" t="str">
        <f>IF(ISBLANK(L47), "", IFERROR(VLOOKUP(L47, '[1]낚시보상 (2)'!$B$2:$C$118, 2, FALSE), "1-*-"&amp;L47))</f>
        <v/>
      </c>
      <c r="M102" s="6" t="str">
        <f>IF(ISBLANK(M47), "", IFERROR(VLOOKUP(M47, '[1]낚시보상 (2)'!$B$2:$C$118, 2, FALSE), "1-*-"&amp;M47))</f>
        <v/>
      </c>
      <c r="N102" s="222"/>
      <c r="O102" s="6" t="str">
        <f>IF(ISBLANK(O47), "", IFERROR(VLOOKUP(O47, '[1]낚시보상 (2)'!$B$2:$C$118, 2, FALSE), "1-*-"&amp;O47))</f>
        <v/>
      </c>
      <c r="P102" s="6" t="str">
        <f>IF(ISBLANK(P47), "", IFERROR(VLOOKUP(P47, '[1]낚시보상 (2)'!$B$2:$C$118, 2, FALSE), "1-*-"&amp;P47))</f>
        <v/>
      </c>
      <c r="Q102" s="6" t="str">
        <f>IF(ISBLANK(Q47), "", IFERROR(VLOOKUP(Q47, '[1]낚시보상 (2)'!$B$2:$C$118, 2, FALSE), "1-*-"&amp;Q47))</f>
        <v/>
      </c>
      <c r="R102" s="6" t="str">
        <f>IF(ISBLANK(R47), "", IFERROR(VLOOKUP(R47, '[1]낚시보상 (2)'!$B$2:$C$118, 2, FALSE), "1-*-"&amp;R47))</f>
        <v/>
      </c>
      <c r="S102" s="222"/>
      <c r="T102" s="6" t="str">
        <f>IF(ISBLANK(T47), "", IFERROR(VLOOKUP(T47, '[1]낚시보상 (2)'!$B$2:$C$118, 2, FALSE), "1-*-"&amp;T47))</f>
        <v/>
      </c>
      <c r="U102" s="6" t="str">
        <f>IF(ISBLANK(U47), "", IFERROR(VLOOKUP(U47, '[1]낚시보상 (2)'!$B$2:$C$118, 2, FALSE), "1-*-"&amp;U47))</f>
        <v/>
      </c>
      <c r="V102" s="6" t="str">
        <f>IF(ISBLANK(V47), "", IFERROR(VLOOKUP(V47, '[1]낚시보상 (2)'!$B$2:$C$118, 2, FALSE), "1-*-"&amp;V47))</f>
        <v/>
      </c>
      <c r="W102" s="222"/>
      <c r="X102" s="6" t="str">
        <f>IF(ISBLANK(X47), "", IFERROR(VLOOKUP(X47, '[1]낚시보상 (2)'!$B$2:$C$118, 2, FALSE), "1-*-"&amp;X47))</f>
        <v/>
      </c>
      <c r="Y102" s="6" t="str">
        <f>IF(ISBLANK(Y47), "", IFERROR(VLOOKUP(Y47, '[1]낚시보상 (2)'!$B$2:$C$118, 2, FALSE), "1-*-"&amp;Y47))</f>
        <v/>
      </c>
      <c r="Z102" s="6" t="str">
        <f>IF(ISBLANK(Z47), "", IFERROR(VLOOKUP(Z47, '[1]낚시보상 (2)'!$B$2:$C$118, 2, FALSE), "1-*-"&amp;Z47))</f>
        <v/>
      </c>
      <c r="AA102" s="222"/>
      <c r="AB102" s="6" t="str">
        <f>IF(ISBLANK(AB47), "", IFERROR(VLOOKUP(AB47, '[1]낚시보상 (2)'!$B$2:$C$118, 2, FALSE), "-*-"&amp;AB47))</f>
        <v/>
      </c>
      <c r="AC102" s="6" t="str">
        <f>IF(ISBLANK(AC47), "", IFERROR(VLOOKUP(AC47, '[1]낚시보상 (2)'!$B$2:$C$118, 2, FALSE), "1-*-"&amp;AC47))</f>
        <v/>
      </c>
      <c r="AD102" s="6" t="str">
        <f>IF(ISBLANK(AD47), "", IFERROR(VLOOKUP(AD47, '[1]낚시보상 (2)'!$B$2:$C$118, 2, FALSE), "1-*-"&amp;AD47))</f>
        <v/>
      </c>
      <c r="AE102" s="6" t="str">
        <f>IF(ISBLANK(AE47), "", IFERROR(VLOOKUP(AE47, '[1]낚시보상 (2)'!$B$2:$C$118, 2, FALSE), "1-*-"&amp;AE47))</f>
        <v/>
      </c>
      <c r="AF102" s="222"/>
      <c r="AG102" s="6" t="str">
        <f>IF(ISBLANK(AG47), "", IFERROR(VLOOKUP(AG47, '[1]낚시보상 (2)'!$B$2:$C$118, 2, FALSE), "1-*-"&amp;AG47))</f>
        <v/>
      </c>
      <c r="AH102" s="6" t="str">
        <f>IF(ISBLANK(AH47), "", IFERROR(VLOOKUP(AH47, '[1]낚시보상 (2)'!$B$2:$C$118, 2, FALSE), "1-*-"&amp;AH47))</f>
        <v/>
      </c>
      <c r="AI102" s="6" t="str">
        <f>IF(ISBLANK(AI47), "", IFERROR(VLOOKUP(AI47, '[1]낚시보상 (2)'!$B$2:$C$118, 2, FALSE), "1-*-"&amp;AI47))</f>
        <v>간편 프리미엄 신데렐라 매직</v>
      </c>
      <c r="AJ102" s="222"/>
      <c r="AK102" s="6" t="str">
        <f>IF(ISBLANK(AK47), "", IFERROR(VLOOKUP(AK47, '[1]낚시보상 (2)'!$B$2:$C$118, 2, FALSE), "1-*-"&amp;AK47))</f>
        <v/>
      </c>
      <c r="AL102" s="6" t="str">
        <f>IF(ISBLANK(AL47), "", IFERROR(VLOOKUP(AL47, '[1]낚시보상 (2)'!$B$2:$C$118, 2, FALSE), "1-*-"&amp;AL47))</f>
        <v/>
      </c>
      <c r="AM102" s="6" t="str">
        <f>IF(ISBLANK(AM47), "", IFERROR(VLOOKUP(AM47, '[1]낚시보상 (2)'!$B$2:$C$118, 2, FALSE), "1-*-"&amp;AM47))</f>
        <v>작아져라 체형&amp;원래대로 체형</v>
      </c>
    </row>
    <row r="103" spans="1:39" s="6" customFormat="1" x14ac:dyDescent="0.3">
      <c r="A103" s="224"/>
      <c r="C103" s="6" t="str">
        <f>IF(ISBLANK(C48), "", IFERROR(VLOOKUP(C48, '[1]낚시보상 (2)'!$B$2:$C$118, 2, FALSE), 0))</f>
        <v/>
      </c>
      <c r="D103" s="6" t="str">
        <f>IF(ISBLANK(D48), "", IFERROR(VLOOKUP(D48, '[1]낚시보상 (2)'!$B$2:$C$118, 2, FALSE), 0))</f>
        <v/>
      </c>
      <c r="E103" s="6" t="str">
        <f>IF(ISBLANK(E48), "", IFERROR(VLOOKUP(E48, '[1]낚시보상 (2)'!$B$2:$C$118, 2, FALSE), 0))</f>
        <v/>
      </c>
      <c r="F103" s="222"/>
      <c r="G103" s="6" t="str">
        <f>IF(ISBLANK(G48), "", IFERROR(VLOOKUP(G48, '[1]낚시보상 (2)'!$B$2:$C$118, 2, FALSE), "1-*-"&amp;G48))</f>
        <v/>
      </c>
      <c r="H103" s="6" t="str">
        <f>IF(ISBLANK(H48), "", IFERROR(VLOOKUP(H48, '[1]낚시보상 (2)'!$B$2:$C$118, 2, FALSE), "1-*-"&amp;H48))</f>
        <v/>
      </c>
      <c r="I103" s="6" t="str">
        <f>IF(ISBLANK(I48), "", IFERROR(VLOOKUP(I48, '[1]낚시보상 (2)'!$B$2:$C$118, 2, FALSE), "1-*-"&amp;I48))</f>
        <v/>
      </c>
      <c r="J103" s="222"/>
      <c r="K103" s="6" t="str">
        <f>IF(ISBLANK(K48), "", IFERROR(VLOOKUP(K48, '[1]낚시보상 (2)'!$B$2:$C$118, 2, FALSE), "1-*-"&amp;K48))</f>
        <v/>
      </c>
      <c r="L103" s="6" t="str">
        <f>IF(ISBLANK(L48), "", IFERROR(VLOOKUP(L48, '[1]낚시보상 (2)'!$B$2:$C$118, 2, FALSE), "1-*-"&amp;L48))</f>
        <v/>
      </c>
      <c r="M103" s="6" t="str">
        <f>IF(ISBLANK(M48), "", IFERROR(VLOOKUP(M48, '[1]낚시보상 (2)'!$B$2:$C$118, 2, FALSE), "1-*-"&amp;M48))</f>
        <v/>
      </c>
      <c r="N103" s="222"/>
      <c r="O103" s="6" t="str">
        <f>IF(ISBLANK(O48), "", IFERROR(VLOOKUP(O48, '[1]낚시보상 (2)'!$B$2:$C$118, 2, FALSE), "1-*-"&amp;O48))</f>
        <v/>
      </c>
      <c r="P103" s="6" t="str">
        <f>IF(ISBLANK(P48), "", IFERROR(VLOOKUP(P48, '[1]낚시보상 (2)'!$B$2:$C$118, 2, FALSE), "1-*-"&amp;P48))</f>
        <v/>
      </c>
      <c r="Q103" s="6" t="str">
        <f>IF(ISBLANK(Q48), "", IFERROR(VLOOKUP(Q48, '[1]낚시보상 (2)'!$B$2:$C$118, 2, FALSE), "1-*-"&amp;Q48))</f>
        <v/>
      </c>
      <c r="R103" s="6" t="str">
        <f>IF(ISBLANK(R48), "", IFERROR(VLOOKUP(R48, '[1]낚시보상 (2)'!$B$2:$C$118, 2, FALSE), "1-*-"&amp;R48))</f>
        <v/>
      </c>
      <c r="S103" s="222"/>
      <c r="T103" s="6" t="str">
        <f>IF(ISBLANK(T48), "", IFERROR(VLOOKUP(T48, '[1]낚시보상 (2)'!$B$2:$C$118, 2, FALSE), "1-*-"&amp;T48))</f>
        <v/>
      </c>
      <c r="U103" s="6" t="str">
        <f>IF(ISBLANK(U48), "", IFERROR(VLOOKUP(U48, '[1]낚시보상 (2)'!$B$2:$C$118, 2, FALSE), "1-*-"&amp;U48))</f>
        <v/>
      </c>
      <c r="V103" s="6" t="str">
        <f>IF(ISBLANK(V48), "", IFERROR(VLOOKUP(V48, '[1]낚시보상 (2)'!$B$2:$C$118, 2, FALSE), "1-*-"&amp;V48))</f>
        <v/>
      </c>
      <c r="W103" s="222"/>
      <c r="X103" s="6" t="str">
        <f>IF(ISBLANK(X48), "", IFERROR(VLOOKUP(X48, '[1]낚시보상 (2)'!$B$2:$C$118, 2, FALSE), "1-*-"&amp;X48))</f>
        <v/>
      </c>
      <c r="Y103" s="6" t="str">
        <f>IF(ISBLANK(Y48), "", IFERROR(VLOOKUP(Y48, '[1]낚시보상 (2)'!$B$2:$C$118, 2, FALSE), "1-*-"&amp;Y48))</f>
        <v/>
      </c>
      <c r="Z103" s="6" t="str">
        <f>IF(ISBLANK(Z48), "", IFERROR(VLOOKUP(Z48, '[1]낚시보상 (2)'!$B$2:$C$118, 2, FALSE), "1-*-"&amp;Z48))</f>
        <v/>
      </c>
      <c r="AA103" s="222"/>
      <c r="AB103" s="6" t="str">
        <f>IF(ISBLANK(AB48), "", IFERROR(VLOOKUP(AB48, '[1]낚시보상 (2)'!$B$2:$C$118, 2, FALSE), "-*-"&amp;AB48))</f>
        <v/>
      </c>
      <c r="AC103" s="6" t="str">
        <f>IF(ISBLANK(AC48), "", IFERROR(VLOOKUP(AC48, '[1]낚시보상 (2)'!$B$2:$C$118, 2, FALSE), "1-*-"&amp;AC48))</f>
        <v/>
      </c>
      <c r="AD103" s="6" t="str">
        <f>IF(ISBLANK(AD48), "", IFERROR(VLOOKUP(AD48, '[1]낚시보상 (2)'!$B$2:$C$118, 2, FALSE), "1-*-"&amp;AD48))</f>
        <v/>
      </c>
      <c r="AE103" s="6" t="str">
        <f>IF(ISBLANK(AE48), "", IFERROR(VLOOKUP(AE48, '[1]낚시보상 (2)'!$B$2:$C$118, 2, FALSE), "1-*-"&amp;AE48))</f>
        <v/>
      </c>
      <c r="AF103" s="222"/>
      <c r="AG103" s="6" t="str">
        <f>IF(ISBLANK(AG48), "", IFERROR(VLOOKUP(AG48, '[1]낚시보상 (2)'!$B$2:$C$118, 2, FALSE), "1-*-"&amp;AG48))</f>
        <v/>
      </c>
      <c r="AH103" s="6" t="str">
        <f>IF(ISBLANK(AH48), "", IFERROR(VLOOKUP(AH48, '[1]낚시보상 (2)'!$B$2:$C$118, 2, FALSE), "1-*-"&amp;AH48))</f>
        <v/>
      </c>
      <c r="AI103" s="6" t="str">
        <f>IF(ISBLANK(AI48), "", IFERROR(VLOOKUP(AI48, '[1]낚시보상 (2)'!$B$2:$C$118, 2, FALSE), "1-*-"&amp;AI48))</f>
        <v/>
      </c>
      <c r="AJ103" s="222"/>
      <c r="AK103" s="6" t="str">
        <f>IF(ISBLANK(AK48), "", IFERROR(VLOOKUP(AK48, '[1]낚시보상 (2)'!$B$2:$C$118, 2, FALSE), "1-*-"&amp;AK48))</f>
        <v/>
      </c>
      <c r="AL103" s="6" t="str">
        <f>IF(ISBLANK(AL48), "", IFERROR(VLOOKUP(AL48, '[1]낚시보상 (2)'!$B$2:$C$118, 2, FALSE), "1-*-"&amp;AL48))</f>
        <v>메르헨 럭키 박스</v>
      </c>
      <c r="AM103" s="6" t="str">
        <f>IF(ISBLANK(AM48), "", IFERROR(VLOOKUP(AM48, '[1]낚시보상 (2)'!$B$2:$C$118, 2, FALSE), "1-*-"&amp;AM48))</f>
        <v/>
      </c>
    </row>
    <row r="104" spans="1:39" s="6" customFormat="1" x14ac:dyDescent="0.3">
      <c r="A104" s="224"/>
      <c r="C104" s="6" t="str">
        <f>IF(ISBLANK(C49), "", IFERROR(VLOOKUP(C49, '[1]낚시보상 (2)'!$B$2:$C$118, 2, FALSE), 0))</f>
        <v/>
      </c>
      <c r="D104" s="6" t="str">
        <f>IF(ISBLANK(D49), "", IFERROR(VLOOKUP(D49, '[1]낚시보상 (2)'!$B$2:$C$118, 2, FALSE), 0))</f>
        <v/>
      </c>
      <c r="E104" s="6" t="str">
        <f>IF(ISBLANK(E49), "", IFERROR(VLOOKUP(E49, '[1]낚시보상 (2)'!$B$2:$C$118, 2, FALSE), 0))</f>
        <v/>
      </c>
      <c r="F104" s="222"/>
      <c r="G104" s="6" t="str">
        <f>IF(ISBLANK(G49), "", IFERROR(VLOOKUP(G49, '[1]낚시보상 (2)'!$B$2:$C$118, 2, FALSE), "1-*-"&amp;G49))</f>
        <v/>
      </c>
      <c r="H104" s="6" t="str">
        <f>IF(ISBLANK(H49), "", IFERROR(VLOOKUP(H49, '[1]낚시보상 (2)'!$B$2:$C$118, 2, FALSE), "1-*-"&amp;H49))</f>
        <v/>
      </c>
      <c r="I104" s="6" t="str">
        <f>IF(ISBLANK(I49), "", IFERROR(VLOOKUP(I49, '[1]낚시보상 (2)'!$B$2:$C$118, 2, FALSE), "1-*-"&amp;I49))</f>
        <v/>
      </c>
      <c r="J104" s="222"/>
      <c r="K104" s="6" t="str">
        <f>IF(ISBLANK(K49), "", IFERROR(VLOOKUP(K49, '[1]낚시보상 (2)'!$B$2:$C$118, 2, FALSE), "1-*-"&amp;K49))</f>
        <v/>
      </c>
      <c r="L104" s="6" t="str">
        <f>IF(ISBLANK(L49), "", IFERROR(VLOOKUP(L49, '[1]낚시보상 (2)'!$B$2:$C$118, 2, FALSE), "1-*-"&amp;L49))</f>
        <v/>
      </c>
      <c r="M104" s="6" t="str">
        <f>IF(ISBLANK(M49), "", IFERROR(VLOOKUP(M49, '[1]낚시보상 (2)'!$B$2:$C$118, 2, FALSE), "1-*-"&amp;M49))</f>
        <v/>
      </c>
      <c r="N104" s="222"/>
      <c r="O104" s="6" t="str">
        <f>IF(ISBLANK(O49), "", IFERROR(VLOOKUP(O49, '[1]낚시보상 (2)'!$B$2:$C$118, 2, FALSE), "1-*-"&amp;O49))</f>
        <v/>
      </c>
      <c r="P104" s="6" t="str">
        <f>IF(ISBLANK(P49), "", IFERROR(VLOOKUP(P49, '[1]낚시보상 (2)'!$B$2:$C$118, 2, FALSE), "1-*-"&amp;P49))</f>
        <v/>
      </c>
      <c r="Q104" s="6" t="str">
        <f>IF(ISBLANK(Q49), "", IFERROR(VLOOKUP(Q49, '[1]낚시보상 (2)'!$B$2:$C$118, 2, FALSE), "1-*-"&amp;Q49))</f>
        <v/>
      </c>
      <c r="R104" s="6" t="str">
        <f>IF(ISBLANK(R49), "", IFERROR(VLOOKUP(R49, '[1]낚시보상 (2)'!$B$2:$C$118, 2, FALSE), "1-*-"&amp;R49))</f>
        <v/>
      </c>
      <c r="S104" s="222"/>
      <c r="T104" s="6" t="str">
        <f>IF(ISBLANK(T49), "", IFERROR(VLOOKUP(T49, '[1]낚시보상 (2)'!$B$2:$C$118, 2, FALSE), "1-*-"&amp;T49))</f>
        <v/>
      </c>
      <c r="U104" s="6" t="str">
        <f>IF(ISBLANK(U49), "", IFERROR(VLOOKUP(U49, '[1]낚시보상 (2)'!$B$2:$C$118, 2, FALSE), "1-*-"&amp;U49))</f>
        <v/>
      </c>
      <c r="V104" s="6" t="str">
        <f>IF(ISBLANK(V49), "", IFERROR(VLOOKUP(V49, '[1]낚시보상 (2)'!$B$2:$C$118, 2, FALSE), "1-*-"&amp;V49))</f>
        <v/>
      </c>
      <c r="W104" s="222"/>
      <c r="X104" s="6" t="str">
        <f>IF(ISBLANK(X49), "", IFERROR(VLOOKUP(X49, '[1]낚시보상 (2)'!$B$2:$C$118, 2, FALSE), "1-*-"&amp;X49))</f>
        <v/>
      </c>
      <c r="Y104" s="6" t="str">
        <f>IF(ISBLANK(Y49), "", IFERROR(VLOOKUP(Y49, '[1]낚시보상 (2)'!$B$2:$C$118, 2, FALSE), "1-*-"&amp;Y49))</f>
        <v/>
      </c>
      <c r="Z104" s="6" t="str">
        <f>IF(ISBLANK(Z49), "", IFERROR(VLOOKUP(Z49, '[1]낚시보상 (2)'!$B$2:$C$118, 2, FALSE), "1-*-"&amp;Z49))</f>
        <v/>
      </c>
      <c r="AA104" s="222"/>
      <c r="AB104" s="6" t="str">
        <f>IF(ISBLANK(AB49), "", IFERROR(VLOOKUP(AB49, '[1]낚시보상 (2)'!$B$2:$C$118, 2, FALSE), "-*-"&amp;AB49))</f>
        <v/>
      </c>
      <c r="AC104" s="6" t="str">
        <f>IF(ISBLANK(AC49), "", IFERROR(VLOOKUP(AC49, '[1]낚시보상 (2)'!$B$2:$C$118, 2, FALSE), "1-*-"&amp;AC49))</f>
        <v/>
      </c>
      <c r="AD104" s="6" t="str">
        <f>IF(ISBLANK(AD49), "", IFERROR(VLOOKUP(AD49, '[1]낚시보상 (2)'!$B$2:$C$118, 2, FALSE), "1-*-"&amp;AD49))</f>
        <v/>
      </c>
      <c r="AE104" s="6" t="str">
        <f>IF(ISBLANK(AE49), "", IFERROR(VLOOKUP(AE49, '[1]낚시보상 (2)'!$B$2:$C$118, 2, FALSE), "1-*-"&amp;AE49))</f>
        <v/>
      </c>
      <c r="AF104" s="222"/>
      <c r="AG104" s="6" t="str">
        <f>IF(ISBLANK(AG49), "", IFERROR(VLOOKUP(AG49, '[1]낚시보상 (2)'!$B$2:$C$118, 2, FALSE), "1-*-"&amp;AG49))</f>
        <v/>
      </c>
      <c r="AH104" s="6" t="str">
        <f>IF(ISBLANK(AH49), "", IFERROR(VLOOKUP(AH49, '[1]낚시보상 (2)'!$B$2:$C$118, 2, FALSE), "1-*-"&amp;AH49))</f>
        <v/>
      </c>
      <c r="AI104" s="6" t="str">
        <f>IF(ISBLANK(AI49), "", IFERROR(VLOOKUP(AI49, '[1]낚시보상 (2)'!$B$2:$C$118, 2, FALSE), "1-*-"&amp;AI49))</f>
        <v/>
      </c>
      <c r="AJ104" s="222"/>
      <c r="AK104" s="6" t="str">
        <f>IF(ISBLANK(AK49), "", IFERROR(VLOOKUP(AK49, '[1]낚시보상 (2)'!$B$2:$C$118, 2, FALSE), "1-*-"&amp;AK49))</f>
        <v/>
      </c>
      <c r="AL104" s="6" t="str">
        <f>IF(ISBLANK(AL49), "", IFERROR(VLOOKUP(AL49, '[1]낚시보상 (2)'!$B$2:$C$118, 2, FALSE), "1-*-"&amp;AL49))</f>
        <v/>
      </c>
      <c r="AM104" s="6" t="str">
        <f>IF(ISBLANK(AM49), "", IFERROR(VLOOKUP(AM49, '[1]낚시보상 (2)'!$B$2:$C$118, 2, FALSE), "1-*-"&amp;AM49))</f>
        <v>페이블 럭키 박스</v>
      </c>
    </row>
    <row r="105" spans="1:39" s="6" customFormat="1" x14ac:dyDescent="0.3">
      <c r="A105" s="224"/>
      <c r="C105" s="6" t="str">
        <f>IF(ISBLANK(C50), "", IFERROR(VLOOKUP(C50, '[1]낚시보상 (2)'!$B$2:$C$118, 2, FALSE), 0))</f>
        <v/>
      </c>
      <c r="D105" s="6" t="str">
        <f>IF(ISBLANK(D50), "", IFERROR(VLOOKUP(D50, '[1]낚시보상 (2)'!$B$2:$C$118, 2, FALSE), 0))</f>
        <v/>
      </c>
      <c r="E105" s="6" t="str">
        <f>IF(ISBLANK(E50), "", IFERROR(VLOOKUP(E50, '[1]낚시보상 (2)'!$B$2:$C$118, 2, FALSE), 0))</f>
        <v/>
      </c>
      <c r="F105" s="222"/>
      <c r="G105" s="6" t="str">
        <f>IF(ISBLANK(G50), "", IFERROR(VLOOKUP(G50, '[1]낚시보상 (2)'!$B$2:$C$118, 2, FALSE), "1-*-"&amp;G50))</f>
        <v/>
      </c>
      <c r="H105" s="6" t="str">
        <f>IF(ISBLANK(H50), "", IFERROR(VLOOKUP(H50, '[1]낚시보상 (2)'!$B$2:$C$118, 2, FALSE), "1-*-"&amp;H50))</f>
        <v/>
      </c>
      <c r="I105" s="6" t="str">
        <f>IF(ISBLANK(I50), "", IFERROR(VLOOKUP(I50, '[1]낚시보상 (2)'!$B$2:$C$118, 2, FALSE), "1-*-"&amp;I50))</f>
        <v/>
      </c>
      <c r="J105" s="222"/>
      <c r="K105" s="6" t="str">
        <f>IF(ISBLANK(K50), "", IFERROR(VLOOKUP(K50, '[1]낚시보상 (2)'!$B$2:$C$118, 2, FALSE), "1-*-"&amp;K50))</f>
        <v/>
      </c>
      <c r="L105" s="6" t="str">
        <f>IF(ISBLANK(L50), "", IFERROR(VLOOKUP(L50, '[1]낚시보상 (2)'!$B$2:$C$118, 2, FALSE), "1-*-"&amp;L50))</f>
        <v/>
      </c>
      <c r="M105" s="6" t="str">
        <f>IF(ISBLANK(M50), "", IFERROR(VLOOKUP(M50, '[1]낚시보상 (2)'!$B$2:$C$118, 2, FALSE), "1-*-"&amp;M50))</f>
        <v/>
      </c>
      <c r="N105" s="222"/>
      <c r="O105" s="6" t="str">
        <f>IF(ISBLANK(O50), "", IFERROR(VLOOKUP(O50, '[1]낚시보상 (2)'!$B$2:$C$118, 2, FALSE), "1-*-"&amp;O50))</f>
        <v/>
      </c>
      <c r="P105" s="6" t="str">
        <f>IF(ISBLANK(P50), "", IFERROR(VLOOKUP(P50, '[1]낚시보상 (2)'!$B$2:$C$118, 2, FALSE), "1-*-"&amp;P50))</f>
        <v/>
      </c>
      <c r="Q105" s="6" t="str">
        <f>IF(ISBLANK(Q50), "", IFERROR(VLOOKUP(Q50, '[1]낚시보상 (2)'!$B$2:$C$118, 2, FALSE), "1-*-"&amp;Q50))</f>
        <v/>
      </c>
      <c r="R105" s="6" t="str">
        <f>IF(ISBLANK(R50), "", IFERROR(VLOOKUP(R50, '[1]낚시보상 (2)'!$B$2:$C$118, 2, FALSE), "1-*-"&amp;R50))</f>
        <v/>
      </c>
      <c r="S105" s="222"/>
      <c r="T105" s="6" t="str">
        <f>IF(ISBLANK(T50), "", IFERROR(VLOOKUP(T50, '[1]낚시보상 (2)'!$B$2:$C$118, 2, FALSE), "1-*-"&amp;T50))</f>
        <v/>
      </c>
      <c r="U105" s="6" t="str">
        <f>IF(ISBLANK(U50), "", IFERROR(VLOOKUP(U50, '[1]낚시보상 (2)'!$B$2:$C$118, 2, FALSE), "1-*-"&amp;U50))</f>
        <v/>
      </c>
      <c r="V105" s="6" t="str">
        <f>IF(ISBLANK(V50), "", IFERROR(VLOOKUP(V50, '[1]낚시보상 (2)'!$B$2:$C$118, 2, FALSE), "1-*-"&amp;V50))</f>
        <v/>
      </c>
      <c r="W105" s="222"/>
      <c r="X105" s="6" t="str">
        <f>IF(ISBLANK(X50), "", IFERROR(VLOOKUP(X50, '[1]낚시보상 (2)'!$B$2:$C$118, 2, FALSE), "1-*-"&amp;X50))</f>
        <v/>
      </c>
      <c r="Y105" s="6" t="str">
        <f>IF(ISBLANK(Y50), "", IFERROR(VLOOKUP(Y50, '[1]낚시보상 (2)'!$B$2:$C$118, 2, FALSE), "1-*-"&amp;Y50))</f>
        <v/>
      </c>
      <c r="Z105" s="6" t="str">
        <f>IF(ISBLANK(Z50), "", IFERROR(VLOOKUP(Z50, '[1]낚시보상 (2)'!$B$2:$C$118, 2, FALSE), "1-*-"&amp;Z50))</f>
        <v/>
      </c>
      <c r="AA105" s="222"/>
      <c r="AB105" s="6" t="str">
        <f>IF(ISBLANK(AB50), "", IFERROR(VLOOKUP(AB50, '[1]낚시보상 (2)'!$B$2:$C$118, 2, FALSE), "-*-"&amp;AB50))</f>
        <v/>
      </c>
      <c r="AC105" s="6" t="str">
        <f>IF(ISBLANK(AC50), "", IFERROR(VLOOKUP(AC50, '[1]낚시보상 (2)'!$B$2:$C$118, 2, FALSE), "1-*-"&amp;AC50))</f>
        <v/>
      </c>
      <c r="AD105" s="6" t="str">
        <f>IF(ISBLANK(AD50), "", IFERROR(VLOOKUP(AD50, '[1]낚시보상 (2)'!$B$2:$C$118, 2, FALSE), "1-*-"&amp;AD50))</f>
        <v/>
      </c>
      <c r="AE105" s="6" t="str">
        <f>IF(ISBLANK(AE50), "", IFERROR(VLOOKUP(AE50, '[1]낚시보상 (2)'!$B$2:$C$118, 2, FALSE), "1-*-"&amp;AE50))</f>
        <v/>
      </c>
      <c r="AF105" s="222"/>
      <c r="AG105" s="6" t="str">
        <f>IF(ISBLANK(AG50), "", IFERROR(VLOOKUP(AG50, '[1]낚시보상 (2)'!$B$2:$C$118, 2, FALSE), "1-*-"&amp;AG50))</f>
        <v/>
      </c>
      <c r="AH105" s="6" t="str">
        <f>IF(ISBLANK(AH50), "", IFERROR(VLOOKUP(AH50, '[1]낚시보상 (2)'!$B$2:$C$118, 2, FALSE), "1-*-"&amp;AH50))</f>
        <v/>
      </c>
      <c r="AI105" s="6" t="str">
        <f>IF(ISBLANK(AI50), "", IFERROR(VLOOKUP(AI50, '[1]낚시보상 (2)'!$B$2:$C$118, 2, FALSE), "1-*-"&amp;AI50))</f>
        <v/>
      </c>
      <c r="AJ105" s="222"/>
      <c r="AK105" s="6" t="str">
        <f>IF(ISBLANK(AK50), "", IFERROR(VLOOKUP(AK50, '[1]낚시보상 (2)'!$B$2:$C$118, 2, FALSE), "1-*-"&amp;AK50))</f>
        <v/>
      </c>
      <c r="AL105" s="6" t="str">
        <f>IF(ISBLANK(AL50), "", IFERROR(VLOOKUP(AL50, '[1]낚시보상 (2)'!$B$2:$C$118, 2, FALSE), "1-*-"&amp;AL50))</f>
        <v/>
      </c>
      <c r="AM105" s="6" t="str">
        <f>IF(ISBLANK(AM50), "", IFERROR(VLOOKUP(AM50, '[1]낚시보상 (2)'!$B$2:$C$118, 2, FALSE), "1-*-"&amp;AM50))</f>
        <v/>
      </c>
    </row>
    <row r="106" spans="1:39" s="6" customFormat="1" x14ac:dyDescent="0.3">
      <c r="A106" s="224"/>
      <c r="C106" s="6" t="str">
        <f>IF(ISBLANK(C51), "", IFERROR(VLOOKUP(C51, '[1]낚시보상 (2)'!$B$2:$C$118, 2, FALSE), 0))</f>
        <v/>
      </c>
      <c r="D106" s="6" t="str">
        <f>IF(ISBLANK(D51), "", IFERROR(VLOOKUP(D51, '[1]낚시보상 (2)'!$B$2:$C$118, 2, FALSE), 0))</f>
        <v/>
      </c>
      <c r="E106" s="6" t="str">
        <f>IF(ISBLANK(E51), "", IFERROR(VLOOKUP(E51, '[1]낚시보상 (2)'!$B$2:$C$118, 2, FALSE), 0))</f>
        <v/>
      </c>
      <c r="F106" s="222"/>
      <c r="G106" s="6" t="str">
        <f>IF(ISBLANK(G51), "", IFERROR(VLOOKUP(G51, '[1]낚시보상 (2)'!$B$2:$C$118, 2, FALSE), "1-*-"&amp;G51))</f>
        <v/>
      </c>
      <c r="H106" s="6" t="str">
        <f>IF(ISBLANK(H51), "", IFERROR(VLOOKUP(H51, '[1]낚시보상 (2)'!$B$2:$C$118, 2, FALSE), "1-*-"&amp;H51))</f>
        <v/>
      </c>
      <c r="I106" s="6" t="str">
        <f>IF(ISBLANK(I51), "", IFERROR(VLOOKUP(I51, '[1]낚시보상 (2)'!$B$2:$C$118, 2, FALSE), "1-*-"&amp;I51))</f>
        <v/>
      </c>
      <c r="J106" s="222"/>
      <c r="K106" s="6" t="str">
        <f>IF(ISBLANK(K51), "", IFERROR(VLOOKUP(K51, '[1]낚시보상 (2)'!$B$2:$C$118, 2, FALSE), "1-*-"&amp;K51))</f>
        <v/>
      </c>
      <c r="L106" s="6" t="str">
        <f>IF(ISBLANK(L51), "", IFERROR(VLOOKUP(L51, '[1]낚시보상 (2)'!$B$2:$C$118, 2, FALSE), "1-*-"&amp;L51))</f>
        <v/>
      </c>
      <c r="M106" s="6" t="str">
        <f>IF(ISBLANK(M51), "", IFERROR(VLOOKUP(M51, '[1]낚시보상 (2)'!$B$2:$C$118, 2, FALSE), "1-*-"&amp;M51))</f>
        <v/>
      </c>
      <c r="N106" s="222"/>
      <c r="O106" s="6" t="str">
        <f>IF(ISBLANK(O51), "", IFERROR(VLOOKUP(O51, '[1]낚시보상 (2)'!$B$2:$C$118, 2, FALSE), "1-*-"&amp;O51))</f>
        <v/>
      </c>
      <c r="P106" s="6" t="str">
        <f>IF(ISBLANK(P51), "", IFERROR(VLOOKUP(P51, '[1]낚시보상 (2)'!$B$2:$C$118, 2, FALSE), "1-*-"&amp;P51))</f>
        <v/>
      </c>
      <c r="Q106" s="6" t="str">
        <f>IF(ISBLANK(Q51), "", IFERROR(VLOOKUP(Q51, '[1]낚시보상 (2)'!$B$2:$C$118, 2, FALSE), "1-*-"&amp;Q51))</f>
        <v/>
      </c>
      <c r="R106" s="6" t="str">
        <f>IF(ISBLANK(R51), "", IFERROR(VLOOKUP(R51, '[1]낚시보상 (2)'!$B$2:$C$118, 2, FALSE), "1-*-"&amp;R51))</f>
        <v/>
      </c>
      <c r="S106" s="222"/>
      <c r="T106" s="6" t="str">
        <f>IF(ISBLANK(T51), "", IFERROR(VLOOKUP(T51, '[1]낚시보상 (2)'!$B$2:$C$118, 2, FALSE), "1-*-"&amp;T51))</f>
        <v/>
      </c>
      <c r="U106" s="6" t="str">
        <f>IF(ISBLANK(U51), "", IFERROR(VLOOKUP(U51, '[1]낚시보상 (2)'!$B$2:$C$118, 2, FALSE), "1-*-"&amp;U51))</f>
        <v/>
      </c>
      <c r="V106" s="6" t="str">
        <f>IF(ISBLANK(V51), "", IFERROR(VLOOKUP(V51, '[1]낚시보상 (2)'!$B$2:$C$118, 2, FALSE), "1-*-"&amp;V51))</f>
        <v/>
      </c>
      <c r="W106" s="222"/>
      <c r="X106" s="6" t="str">
        <f>IF(ISBLANK(X51), "", IFERROR(VLOOKUP(X51, '[1]낚시보상 (2)'!$B$2:$C$118, 2, FALSE), "1-*-"&amp;X51))</f>
        <v/>
      </c>
      <c r="Y106" s="6" t="str">
        <f>IF(ISBLANK(Y51), "", IFERROR(VLOOKUP(Y51, '[1]낚시보상 (2)'!$B$2:$C$118, 2, FALSE), "1-*-"&amp;Y51))</f>
        <v/>
      </c>
      <c r="Z106" s="6" t="str">
        <f>IF(ISBLANK(Z51), "", IFERROR(VLOOKUP(Z51, '[1]낚시보상 (2)'!$B$2:$C$118, 2, FALSE), "1-*-"&amp;Z51))</f>
        <v/>
      </c>
      <c r="AA106" s="222"/>
      <c r="AB106" s="6" t="str">
        <f>IF(ISBLANK(AB51), "", IFERROR(VLOOKUP(AB51, '[1]낚시보상 (2)'!$B$2:$C$118, 2, FALSE), "-*-"&amp;AB51))</f>
        <v/>
      </c>
      <c r="AC106" s="6" t="str">
        <f>IF(ISBLANK(AC51), "", IFERROR(VLOOKUP(AC51, '[1]낚시보상 (2)'!$B$2:$C$118, 2, FALSE), "1-*-"&amp;AC51))</f>
        <v/>
      </c>
      <c r="AD106" s="6" t="str">
        <f>IF(ISBLANK(AD51), "", IFERROR(VLOOKUP(AD51, '[1]낚시보상 (2)'!$B$2:$C$118, 2, FALSE), "1-*-"&amp;AD51))</f>
        <v/>
      </c>
      <c r="AE106" s="6" t="str">
        <f>IF(ISBLANK(AE51), "", IFERROR(VLOOKUP(AE51, '[1]낚시보상 (2)'!$B$2:$C$118, 2, FALSE), "1-*-"&amp;AE51))</f>
        <v/>
      </c>
      <c r="AF106" s="222"/>
      <c r="AG106" s="6" t="str">
        <f>IF(ISBLANK(AG51), "", IFERROR(VLOOKUP(AG51, '[1]낚시보상 (2)'!$B$2:$C$118, 2, FALSE), "1-*-"&amp;AG51))</f>
        <v/>
      </c>
      <c r="AH106" s="6" t="str">
        <f>IF(ISBLANK(AH51), "", IFERROR(VLOOKUP(AH51, '[1]낚시보상 (2)'!$B$2:$C$118, 2, FALSE), "1-*-"&amp;AH51))</f>
        <v/>
      </c>
      <c r="AI106" s="6" t="str">
        <f>IF(ISBLANK(AI51), "", IFERROR(VLOOKUP(AI51, '[1]낚시보상 (2)'!$B$2:$C$118, 2, FALSE), "1-*-"&amp;AI51))</f>
        <v/>
      </c>
      <c r="AJ106" s="222"/>
      <c r="AK106" s="6" t="str">
        <f>IF(ISBLANK(AK51), "", IFERROR(VLOOKUP(AK51, '[1]낚시보상 (2)'!$B$2:$C$118, 2, FALSE), "1-*-"&amp;AK51))</f>
        <v/>
      </c>
      <c r="AL106" s="6" t="str">
        <f>IF(ISBLANK(AL51), "", IFERROR(VLOOKUP(AL51, '[1]낚시보상 (2)'!$B$2:$C$118, 2, FALSE), "1-*-"&amp;AL51))</f>
        <v/>
      </c>
      <c r="AM106" s="6" t="str">
        <f>IF(ISBLANK(AM51), "", IFERROR(VLOOKUP(AM51, '[1]낚시보상 (2)'!$B$2:$C$118, 2, FALSE), "1-*-"&amp;AM51))</f>
        <v/>
      </c>
    </row>
    <row r="107" spans="1:39" s="6" customFormat="1" ht="12.75" thickBot="1" x14ac:dyDescent="0.35">
      <c r="A107" s="224"/>
      <c r="D107" s="10"/>
      <c r="E107" s="10"/>
      <c r="F107" s="222"/>
      <c r="H107" s="10"/>
      <c r="I107" s="10"/>
      <c r="J107" s="222"/>
      <c r="L107" s="10"/>
      <c r="M107" s="10"/>
      <c r="N107" s="222"/>
      <c r="Q107" s="10"/>
      <c r="R107" s="10"/>
      <c r="S107" s="222"/>
      <c r="U107" s="10"/>
      <c r="V107" s="10"/>
      <c r="W107" s="222"/>
      <c r="Y107" s="10"/>
      <c r="Z107" s="10"/>
      <c r="AA107" s="222"/>
      <c r="AD107" s="10"/>
      <c r="AE107" s="10"/>
      <c r="AF107" s="222"/>
      <c r="AH107" s="10"/>
      <c r="AI107" s="10"/>
      <c r="AJ107" s="222"/>
    </row>
    <row r="108" spans="1:39" s="224" customFormat="1" ht="12.75" thickBot="1" x14ac:dyDescent="0.35">
      <c r="B108" s="16" t="s">
        <v>3</v>
      </c>
      <c r="C108" s="14" t="s">
        <v>82</v>
      </c>
      <c r="D108" s="110" t="s">
        <v>82</v>
      </c>
      <c r="E108" s="120" t="s">
        <v>82</v>
      </c>
      <c r="F108" s="215"/>
      <c r="G108" s="12" t="s">
        <v>83</v>
      </c>
      <c r="H108" s="112" t="s">
        <v>83</v>
      </c>
      <c r="I108" s="122" t="s">
        <v>83</v>
      </c>
      <c r="J108" s="220"/>
      <c r="K108" s="230" t="s">
        <v>84</v>
      </c>
      <c r="L108" s="232" t="s">
        <v>84</v>
      </c>
      <c r="M108" s="234" t="s">
        <v>84</v>
      </c>
      <c r="N108" s="228"/>
      <c r="O108" s="16" t="s">
        <v>3</v>
      </c>
      <c r="P108" s="14" t="s">
        <v>82</v>
      </c>
      <c r="Q108" s="110" t="s">
        <v>82</v>
      </c>
      <c r="R108" s="120" t="s">
        <v>82</v>
      </c>
      <c r="S108" s="220"/>
      <c r="T108" s="12" t="s">
        <v>83</v>
      </c>
      <c r="U108" s="112" t="s">
        <v>83</v>
      </c>
      <c r="V108" s="122" t="s">
        <v>83</v>
      </c>
      <c r="W108" s="215"/>
      <c r="X108" s="12" t="s">
        <v>84</v>
      </c>
      <c r="Y108" s="112" t="s">
        <v>84</v>
      </c>
      <c r="Z108" s="122" t="s">
        <v>84</v>
      </c>
      <c r="AA108" s="229"/>
      <c r="AB108" s="16" t="s">
        <v>3</v>
      </c>
      <c r="AC108" s="94" t="s">
        <v>117</v>
      </c>
      <c r="AD108" s="113" t="s">
        <v>117</v>
      </c>
      <c r="AE108" s="123" t="s">
        <v>117</v>
      </c>
      <c r="AF108" s="220"/>
      <c r="AG108" s="12" t="s">
        <v>83</v>
      </c>
      <c r="AH108" s="112" t="s">
        <v>83</v>
      </c>
      <c r="AI108" s="122" t="s">
        <v>83</v>
      </c>
      <c r="AJ108" s="215"/>
      <c r="AK108" s="12" t="s">
        <v>84</v>
      </c>
      <c r="AL108" s="112" t="s">
        <v>84</v>
      </c>
      <c r="AM108" s="122" t="s">
        <v>84</v>
      </c>
    </row>
    <row r="109" spans="1:39" s="6" customFormat="1" x14ac:dyDescent="0.3">
      <c r="A109" s="224"/>
      <c r="C109" s="6">
        <f>IF(ISBLANK(C57), "", IFERROR(VLOOKUP(C57, '[1]낚시보상 (2)'!$C$2:$D$118, 2, FALSE), 0))</f>
        <v>9002871</v>
      </c>
      <c r="D109" s="6">
        <f>IF(ISBLANK(D57), "", IFERROR(VLOOKUP(D57, '[1]낚시보상 (2)'!$C$2:$D$118, 2, FALSE), 0))</f>
        <v>9002871</v>
      </c>
      <c r="E109" s="6">
        <f>IF(ISBLANK(E57), "", IFERROR(VLOOKUP(E57, '[1]낚시보상 (2)'!$C$2:$D$118, 2, FALSE), 0))</f>
        <v>9002871</v>
      </c>
      <c r="F109" s="222"/>
      <c r="G109" s="6">
        <f>IF(ISBLANK(G57), "", IFERROR(VLOOKUP(G57, '[1]낚시보상 (2)'!$C$2:$D$118, 2, FALSE), 0))</f>
        <v>9002871</v>
      </c>
      <c r="H109" s="6">
        <f>IF(ISBLANK(H57), "", IFERROR(VLOOKUP(H57, '[1]낚시보상 (2)'!$C$2:$D$118, 2, FALSE), 0))</f>
        <v>9002871</v>
      </c>
      <c r="I109" s="6">
        <f>IF(ISBLANK(I57), "", IFERROR(VLOOKUP(I57, '[1]낚시보상 (2)'!$C$2:$D$118, 2, FALSE), 0))</f>
        <v>9002871</v>
      </c>
      <c r="J109" s="222"/>
      <c r="K109" s="6">
        <f>IF(ISBLANK(K57), "", IFERROR(VLOOKUP(K57, '[1]낚시보상 (2)'!$C$2:$D$118, 2, FALSE), 0))</f>
        <v>9002871</v>
      </c>
      <c r="L109" s="6">
        <f>IF(ISBLANK(L57), "", IFERROR(VLOOKUP(L57, '[1]낚시보상 (2)'!$C$2:$D$118, 2, FALSE), 0))</f>
        <v>9002871</v>
      </c>
      <c r="M109" s="6">
        <f>IF(ISBLANK(M57), "", IFERROR(VLOOKUP(M57, '[1]낚시보상 (2)'!$C$2:$D$118, 2, FALSE), 0))</f>
        <v>9002871</v>
      </c>
      <c r="N109" s="222"/>
      <c r="P109" s="6">
        <f>IF(ISBLANK(P57), "", IFERROR(VLOOKUP(P57, '[1]낚시보상 (2)'!$C$2:$D$118, 2, FALSE), 0))</f>
        <v>9002871</v>
      </c>
      <c r="Q109" s="6">
        <f>IF(ISBLANK(Q57), "", IFERROR(VLOOKUP(Q57, '[1]낚시보상 (2)'!$C$2:$D$118, 2, FALSE), 0))</f>
        <v>9002871</v>
      </c>
      <c r="R109" s="6">
        <f>IF(ISBLANK(R57), "", IFERROR(VLOOKUP(R57, '[1]낚시보상 (2)'!$C$2:$D$118, 2, FALSE), 0))</f>
        <v>9002871</v>
      </c>
      <c r="S109" s="222"/>
      <c r="T109" s="6">
        <f>IF(ISBLANK(T57), "", IFERROR(VLOOKUP(T57, '[1]낚시보상 (2)'!$C$2:$D$118, 2, FALSE), 0))</f>
        <v>9002871</v>
      </c>
      <c r="U109" s="6">
        <f>IF(ISBLANK(U57), "", IFERROR(VLOOKUP(U57, '[1]낚시보상 (2)'!$C$2:$D$118, 2, FALSE), 0))</f>
        <v>9002871</v>
      </c>
      <c r="V109" s="6">
        <f>IF(ISBLANK(V57), "", IFERROR(VLOOKUP(V57, '[1]낚시보상 (2)'!$C$2:$D$118, 2, FALSE), 0))</f>
        <v>9002871</v>
      </c>
      <c r="W109" s="222"/>
      <c r="X109" s="6">
        <f>IF(ISBLANK(X57), "", IFERROR(VLOOKUP(X57, '[1]낚시보상 (2)'!$C$2:$D$118, 2, FALSE), 0))</f>
        <v>9002871</v>
      </c>
      <c r="Y109" s="6">
        <f>IF(ISBLANK(Y57), "", IFERROR(VLOOKUP(Y57, '[1]낚시보상 (2)'!$C$2:$D$118, 2, FALSE), 0))</f>
        <v>9002871</v>
      </c>
      <c r="Z109" s="6">
        <f>IF(ISBLANK(Z57), "", IFERROR(VLOOKUP(Z57, '[1]낚시보상 (2)'!$C$2:$D$118, 2, FALSE), 0))</f>
        <v>9002871</v>
      </c>
      <c r="AA109" s="222"/>
      <c r="AC109" s="6">
        <f>IF(ISBLANK(AC57), "", IFERROR(VLOOKUP(AC57, '[1]낚시보상 (2)'!$C$2:$D$118, 2, FALSE), 0))</f>
        <v>9002871</v>
      </c>
      <c r="AD109" s="6">
        <f>IF(ISBLANK(AD57), "", IFERROR(VLOOKUP(AD57, '[1]낚시보상 (2)'!$C$2:$D$118, 2, FALSE), 0))</f>
        <v>9002871</v>
      </c>
      <c r="AE109" s="6">
        <f>IF(ISBLANK(AE57), "", IFERROR(VLOOKUP(AE57, '[1]낚시보상 (2)'!$C$2:$D$118, 2, FALSE), 0))</f>
        <v>9002871</v>
      </c>
      <c r="AF109" s="222"/>
      <c r="AG109" s="6">
        <f>IF(ISBLANK(AG57), "", IFERROR(VLOOKUP(AG57, '[1]낚시보상 (2)'!$C$2:$D$118, 2, FALSE), 0))</f>
        <v>9002871</v>
      </c>
      <c r="AH109" s="6">
        <f>IF(ISBLANK(AH57), "", IFERROR(VLOOKUP(AH57, '[1]낚시보상 (2)'!$C$2:$D$118, 2, FALSE), 0))</f>
        <v>9002871</v>
      </c>
      <c r="AI109" s="6">
        <f>IF(ISBLANK(AI57), "", IFERROR(VLOOKUP(AI57, '[1]낚시보상 (2)'!$C$2:$D$118, 2, FALSE), 0))</f>
        <v>9002871</v>
      </c>
      <c r="AJ109" s="222"/>
      <c r="AK109" s="6">
        <f>IF(ISBLANK(AK57), "", IFERROR(VLOOKUP(AK57, '[1]낚시보상 (2)'!$C$2:$D$118, 2, FALSE), 0))</f>
        <v>9002871</v>
      </c>
      <c r="AL109" s="6">
        <f>IF(ISBLANK(AL57), "", IFERROR(VLOOKUP(AL57, '[1]낚시보상 (2)'!$C$2:$D$118, 2, FALSE), 0))</f>
        <v>9002871</v>
      </c>
      <c r="AM109" s="6">
        <f>IF(ISBLANK(AM57), "", IFERROR(VLOOKUP(AM57, '[1]낚시보상 (2)'!$C$2:$D$118, 2, FALSE), 0))</f>
        <v>9002871</v>
      </c>
    </row>
    <row r="110" spans="1:39" s="6" customFormat="1" x14ac:dyDescent="0.3">
      <c r="A110" s="224"/>
      <c r="C110" s="6">
        <f>IF(ISBLANK(C58), "", IFERROR(VLOOKUP(C58, '[1]낚시보상 (2)'!$C$2:$D$118, 2, FALSE), 0))</f>
        <v>9002875</v>
      </c>
      <c r="D110" s="6">
        <f>IF(ISBLANK(D58), "", IFERROR(VLOOKUP(D58, '[1]낚시보상 (2)'!$C$2:$D$118, 2, FALSE), 0))</f>
        <v>9002875</v>
      </c>
      <c r="E110" s="6">
        <f>IF(ISBLANK(E58), "", IFERROR(VLOOKUP(E58, '[1]낚시보상 (2)'!$C$2:$D$118, 2, FALSE), 0))</f>
        <v>9002875</v>
      </c>
      <c r="F110" s="222"/>
      <c r="G110" s="6">
        <f>IF(ISBLANK(G58), "", IFERROR(VLOOKUP(G58, '[1]낚시보상 (2)'!$C$2:$D$118, 2, FALSE), 0))</f>
        <v>9002875</v>
      </c>
      <c r="H110" s="6">
        <f>IF(ISBLANK(H58), "", IFERROR(VLOOKUP(H58, '[1]낚시보상 (2)'!$C$2:$D$118, 2, FALSE), 0))</f>
        <v>9002875</v>
      </c>
      <c r="I110" s="6">
        <f>IF(ISBLANK(I58), "", IFERROR(VLOOKUP(I58, '[1]낚시보상 (2)'!$C$2:$D$118, 2, FALSE), 0))</f>
        <v>9002875</v>
      </c>
      <c r="J110" s="222"/>
      <c r="K110" s="6">
        <f>IF(ISBLANK(K58), "", IFERROR(VLOOKUP(K58, '[1]낚시보상 (2)'!$C$2:$D$118, 2, FALSE), 0))</f>
        <v>9002875</v>
      </c>
      <c r="L110" s="6">
        <f>IF(ISBLANK(L58), "", IFERROR(VLOOKUP(L58, '[1]낚시보상 (2)'!$C$2:$D$118, 2, FALSE), 0))</f>
        <v>9002875</v>
      </c>
      <c r="M110" s="6">
        <f>IF(ISBLANK(M58), "", IFERROR(VLOOKUP(M58, '[1]낚시보상 (2)'!$C$2:$D$118, 2, FALSE), 0))</f>
        <v>9002875</v>
      </c>
      <c r="N110" s="222"/>
      <c r="P110" s="6">
        <f>IF(ISBLANK(P58), "", IFERROR(VLOOKUP(P58, '[1]낚시보상 (2)'!$C$2:$D$118, 2, FALSE), 0))</f>
        <v>9002875</v>
      </c>
      <c r="Q110" s="6">
        <f>IF(ISBLANK(Q58), "", IFERROR(VLOOKUP(Q58, '[1]낚시보상 (2)'!$C$2:$D$118, 2, FALSE), 0))</f>
        <v>9002875</v>
      </c>
      <c r="R110" s="6">
        <f>IF(ISBLANK(R58), "", IFERROR(VLOOKUP(R58, '[1]낚시보상 (2)'!$C$2:$D$118, 2, FALSE), 0))</f>
        <v>9002875</v>
      </c>
      <c r="S110" s="222"/>
      <c r="T110" s="6">
        <f>IF(ISBLANK(T58), "", IFERROR(VLOOKUP(T58, '[1]낚시보상 (2)'!$C$2:$D$118, 2, FALSE), 0))</f>
        <v>9002875</v>
      </c>
      <c r="U110" s="6">
        <f>IF(ISBLANK(U58), "", IFERROR(VLOOKUP(U58, '[1]낚시보상 (2)'!$C$2:$D$118, 2, FALSE), 0))</f>
        <v>9002875</v>
      </c>
      <c r="V110" s="6">
        <f>IF(ISBLANK(V58), "", IFERROR(VLOOKUP(V58, '[1]낚시보상 (2)'!$C$2:$D$118, 2, FALSE), 0))</f>
        <v>9002875</v>
      </c>
      <c r="W110" s="222"/>
      <c r="X110" s="6">
        <f>IF(ISBLANK(X58), "", IFERROR(VLOOKUP(X58, '[1]낚시보상 (2)'!$C$2:$D$118, 2, FALSE), 0))</f>
        <v>9002875</v>
      </c>
      <c r="Y110" s="6">
        <f>IF(ISBLANK(Y58), "", IFERROR(VLOOKUP(Y58, '[1]낚시보상 (2)'!$C$2:$D$118, 2, FALSE), 0))</f>
        <v>9002875</v>
      </c>
      <c r="Z110" s="6">
        <f>IF(ISBLANK(Z58), "", IFERROR(VLOOKUP(Z58, '[1]낚시보상 (2)'!$C$2:$D$118, 2, FALSE), 0))</f>
        <v>9002875</v>
      </c>
      <c r="AA110" s="222"/>
      <c r="AC110" s="6">
        <f>IF(ISBLANK(AC58), "", IFERROR(VLOOKUP(AC58, '[1]낚시보상 (2)'!$C$2:$D$118, 2, FALSE), 0))</f>
        <v>9002875</v>
      </c>
      <c r="AD110" s="6">
        <f>IF(ISBLANK(AD58), "", IFERROR(VLOOKUP(AD58, '[1]낚시보상 (2)'!$C$2:$D$118, 2, FALSE), 0))</f>
        <v>9002875</v>
      </c>
      <c r="AE110" s="6">
        <f>IF(ISBLANK(AE58), "", IFERROR(VLOOKUP(AE58, '[1]낚시보상 (2)'!$C$2:$D$118, 2, FALSE), 0))</f>
        <v>9002875</v>
      </c>
      <c r="AF110" s="222"/>
      <c r="AG110" s="6">
        <f>IF(ISBLANK(AG58), "", IFERROR(VLOOKUP(AG58, '[1]낚시보상 (2)'!$C$2:$D$118, 2, FALSE), 0))</f>
        <v>9002875</v>
      </c>
      <c r="AH110" s="6">
        <f>IF(ISBLANK(AH58), "", IFERROR(VLOOKUP(AH58, '[1]낚시보상 (2)'!$C$2:$D$118, 2, FALSE), 0))</f>
        <v>9002875</v>
      </c>
      <c r="AI110" s="6">
        <f>IF(ISBLANK(AI58), "", IFERROR(VLOOKUP(AI58, '[1]낚시보상 (2)'!$C$2:$D$118, 2, FALSE), 0))</f>
        <v>9002875</v>
      </c>
      <c r="AJ110" s="222"/>
      <c r="AK110" s="6">
        <f>IF(ISBLANK(AK58), "", IFERROR(VLOOKUP(AK58, '[1]낚시보상 (2)'!$C$2:$D$118, 2, FALSE), 0))</f>
        <v>9002875</v>
      </c>
      <c r="AL110" s="6">
        <f>IF(ISBLANK(AL58), "", IFERROR(VLOOKUP(AL58, '[1]낚시보상 (2)'!$C$2:$D$118, 2, FALSE), 0))</f>
        <v>9002875</v>
      </c>
      <c r="AM110" s="6">
        <f>IF(ISBLANK(AM58), "", IFERROR(VLOOKUP(AM58, '[1]낚시보상 (2)'!$C$2:$D$118, 2, FALSE), 0))</f>
        <v>9002875</v>
      </c>
    </row>
    <row r="111" spans="1:39" s="6" customFormat="1" x14ac:dyDescent="0.3">
      <c r="A111" s="224"/>
      <c r="C111" s="6">
        <f>IF(ISBLANK(C59), "", IFERROR(VLOOKUP(C59, '[1]낚시보상 (2)'!$C$2:$D$118, 2, FALSE), 0))</f>
        <v>9002938</v>
      </c>
      <c r="D111" s="6">
        <f>IF(ISBLANK(D59), "", IFERROR(VLOOKUP(D59, '[1]낚시보상 (2)'!$C$2:$D$118, 2, FALSE), 0))</f>
        <v>9002938</v>
      </c>
      <c r="E111" s="6">
        <f>IF(ISBLANK(E59), "", IFERROR(VLOOKUP(E59, '[1]낚시보상 (2)'!$C$2:$D$118, 2, FALSE), 0))</f>
        <v>9002938</v>
      </c>
      <c r="F111" s="222"/>
      <c r="G111" s="6">
        <f>IF(ISBLANK(G59), "", IFERROR(VLOOKUP(G59, '[1]낚시보상 (2)'!$C$2:$D$118, 2, FALSE), 0))</f>
        <v>9002937</v>
      </c>
      <c r="H111" s="6">
        <f>IF(ISBLANK(H59), "", IFERROR(VLOOKUP(H59, '[1]낚시보상 (2)'!$C$2:$D$118, 2, FALSE), 0))</f>
        <v>9002937</v>
      </c>
      <c r="I111" s="6">
        <f>IF(ISBLANK(I59), "", IFERROR(VLOOKUP(I59, '[1]낚시보상 (2)'!$C$2:$D$118, 2, FALSE), 0))</f>
        <v>9002937</v>
      </c>
      <c r="J111" s="222"/>
      <c r="K111" s="6">
        <f>IF(ISBLANK(K59), "", IFERROR(VLOOKUP(K59, '[1]낚시보상 (2)'!$C$2:$D$118, 2, FALSE), 0))</f>
        <v>9002966</v>
      </c>
      <c r="L111" s="6">
        <f>IF(ISBLANK(L59), "", IFERROR(VLOOKUP(L59, '[1]낚시보상 (2)'!$C$2:$D$118, 2, FALSE), 0))</f>
        <v>9002966</v>
      </c>
      <c r="M111" s="6">
        <f>IF(ISBLANK(M59), "", IFERROR(VLOOKUP(M59, '[1]낚시보상 (2)'!$C$2:$D$118, 2, FALSE), 0))</f>
        <v>0</v>
      </c>
      <c r="N111" s="222"/>
      <c r="P111" s="6">
        <f>IF(ISBLANK(P59), "", IFERROR(VLOOKUP(P59, '[1]낚시보상 (2)'!$C$2:$D$118, 2, FALSE), 0))</f>
        <v>9002967</v>
      </c>
      <c r="Q111" s="6">
        <f>IF(ISBLANK(Q59), "", IFERROR(VLOOKUP(Q59, '[1]낚시보상 (2)'!$C$2:$D$118, 2, FALSE), 0))</f>
        <v>9002967</v>
      </c>
      <c r="R111" s="6">
        <f>IF(ISBLANK(R59), "", IFERROR(VLOOKUP(R59, '[1]낚시보상 (2)'!$C$2:$D$118, 2, FALSE), 0))</f>
        <v>9002967</v>
      </c>
      <c r="S111" s="222"/>
      <c r="T111" s="6">
        <f>IF(ISBLANK(T59), "", IFERROR(VLOOKUP(T59, '[1]낚시보상 (2)'!$C$2:$D$118, 2, FALSE), 0))</f>
        <v>9002966</v>
      </c>
      <c r="U111" s="6">
        <f>IF(ISBLANK(U59), "", IFERROR(VLOOKUP(U59, '[1]낚시보상 (2)'!$C$2:$D$118, 2, FALSE), 0))</f>
        <v>9002966</v>
      </c>
      <c r="V111" s="6">
        <f>IF(ISBLANK(V59), "", IFERROR(VLOOKUP(V59, '[1]낚시보상 (2)'!$C$2:$D$118, 2, FALSE), 0))</f>
        <v>0</v>
      </c>
      <c r="W111" s="222"/>
      <c r="X111" s="6">
        <f>IF(ISBLANK(X59), "", IFERROR(VLOOKUP(X59, '[1]낚시보상 (2)'!$C$2:$D$118, 2, FALSE), 0))</f>
        <v>9002954</v>
      </c>
      <c r="Y111" s="6">
        <f>IF(ISBLANK(Y59), "", IFERROR(VLOOKUP(Y59, '[1]낚시보상 (2)'!$C$2:$D$118, 2, FALSE), 0))</f>
        <v>9002954</v>
      </c>
      <c r="Z111" s="6">
        <f>IF(ISBLANK(Z59), "", IFERROR(VLOOKUP(Z59, '[1]낚시보상 (2)'!$C$2:$D$118, 2, FALSE), 0))</f>
        <v>0</v>
      </c>
      <c r="AA111" s="222"/>
      <c r="AC111" s="6">
        <f>IF(ISBLANK(AC59), "", IFERROR(VLOOKUP(AC59, '[1]낚시보상 (2)'!$C$2:$D$118, 2, FALSE), 0))</f>
        <v>9002955</v>
      </c>
      <c r="AD111" s="6">
        <f>IF(ISBLANK(AD59), "", IFERROR(VLOOKUP(AD59, '[1]낚시보상 (2)'!$C$2:$D$118, 2, FALSE), 0))</f>
        <v>9002955</v>
      </c>
      <c r="AE111" s="6">
        <f>IF(ISBLANK(AE59), "", IFERROR(VLOOKUP(AE59, '[1]낚시보상 (2)'!$C$2:$D$118, 2, FALSE), 0))</f>
        <v>9002955</v>
      </c>
      <c r="AF111" s="222"/>
      <c r="AG111" s="6">
        <f>IF(ISBLANK(AG59), "", IFERROR(VLOOKUP(AG59, '[1]낚시보상 (2)'!$C$2:$D$118, 2, FALSE), 0))</f>
        <v>9002954</v>
      </c>
      <c r="AH111" s="6">
        <f>IF(ISBLANK(AH59), "", IFERROR(VLOOKUP(AH59, '[1]낚시보상 (2)'!$C$2:$D$118, 2, FALSE), 0))</f>
        <v>9002954</v>
      </c>
      <c r="AI111" s="6">
        <f>IF(ISBLANK(AI59), "", IFERROR(VLOOKUP(AI59, '[1]낚시보상 (2)'!$C$2:$D$118, 2, FALSE), 0))</f>
        <v>0</v>
      </c>
      <c r="AJ111" s="222"/>
      <c r="AK111" s="6">
        <f>IF(ISBLANK(AK59), "", IFERROR(VLOOKUP(AK59, '[1]낚시보상 (2)'!$C$2:$D$118, 2, FALSE), 0))</f>
        <v>9002935</v>
      </c>
      <c r="AL111" s="6">
        <f>IF(ISBLANK(AL59), "", IFERROR(VLOOKUP(AL59, '[1]낚시보상 (2)'!$C$2:$D$118, 2, FALSE), 0))</f>
        <v>9002935</v>
      </c>
      <c r="AM111" s="6">
        <f>IF(ISBLANK(AM59), "", IFERROR(VLOOKUP(AM59, '[1]낚시보상 (2)'!$C$2:$D$118, 2, FALSE), 0))</f>
        <v>0</v>
      </c>
    </row>
    <row r="112" spans="1:39" s="6" customFormat="1" x14ac:dyDescent="0.3">
      <c r="A112" s="224"/>
      <c r="C112" s="6">
        <f>IF(ISBLANK(C60), "", IFERROR(VLOOKUP(C60, '[1]낚시보상 (2)'!$C$2:$D$118, 2, FALSE), 0))</f>
        <v>9002930</v>
      </c>
      <c r="D112" s="6">
        <f>IF(ISBLANK(D60), "", IFERROR(VLOOKUP(D60, '[1]낚시보상 (2)'!$C$2:$D$118, 2, FALSE), 0))</f>
        <v>9002930</v>
      </c>
      <c r="E112" s="6">
        <f>IF(ISBLANK(E60), "", IFERROR(VLOOKUP(E60, '[1]낚시보상 (2)'!$C$2:$D$118, 2, FALSE), 0))</f>
        <v>9002930</v>
      </c>
      <c r="F112" s="222"/>
      <c r="G112" s="6">
        <f>IF(ISBLANK(G60), "", IFERROR(VLOOKUP(G60, '[1]낚시보상 (2)'!$C$2:$D$118, 2, FALSE), 0))</f>
        <v>9002937</v>
      </c>
      <c r="H112" s="6">
        <f>IF(ISBLANK(H60), "", IFERROR(VLOOKUP(H60, '[1]낚시보상 (2)'!$C$2:$D$118, 2, FALSE), 0))</f>
        <v>9002933</v>
      </c>
      <c r="I112" s="6">
        <f>IF(ISBLANK(I60), "", IFERROR(VLOOKUP(I60, '[1]낚시보상 (2)'!$C$2:$D$118, 2, FALSE), 0))</f>
        <v>9002933</v>
      </c>
      <c r="J112" s="222"/>
      <c r="K112" s="6">
        <f>IF(ISBLANK(K60), "", IFERROR(VLOOKUP(K60, '[1]낚시보상 (2)'!$C$2:$D$118, 2, FALSE), 0))</f>
        <v>9002959</v>
      </c>
      <c r="L112" s="6">
        <f>IF(ISBLANK(L60), "", IFERROR(VLOOKUP(L60, '[1]낚시보상 (2)'!$C$2:$D$118, 2, FALSE), 0))</f>
        <v>9002959</v>
      </c>
      <c r="M112" s="6">
        <f>IF(ISBLANK(M60), "", IFERROR(VLOOKUP(M60, '[1]낚시보상 (2)'!$C$2:$D$118, 2, FALSE), 0))</f>
        <v>9002959</v>
      </c>
      <c r="N112" s="222"/>
      <c r="P112" s="6">
        <f>IF(ISBLANK(P60), "", IFERROR(VLOOKUP(P60, '[1]낚시보상 (2)'!$C$2:$D$118, 2, FALSE), 0))</f>
        <v>9002961</v>
      </c>
      <c r="Q112" s="6">
        <f>IF(ISBLANK(Q60), "", IFERROR(VLOOKUP(Q60, '[1]낚시보상 (2)'!$C$2:$D$118, 2, FALSE), 0))</f>
        <v>9002961</v>
      </c>
      <c r="R112" s="6">
        <f>IF(ISBLANK(R60), "", IFERROR(VLOOKUP(R60, '[1]낚시보상 (2)'!$C$2:$D$118, 2, FALSE), 0))</f>
        <v>9002961</v>
      </c>
      <c r="S112" s="222"/>
      <c r="T112" s="6">
        <f>IF(ISBLANK(T60), "", IFERROR(VLOOKUP(T60, '[1]낚시보상 (2)'!$C$2:$D$118, 2, FALSE), 0))</f>
        <v>9002964</v>
      </c>
      <c r="U112" s="6">
        <f>IF(ISBLANK(U60), "", IFERROR(VLOOKUP(U60, '[1]낚시보상 (2)'!$C$2:$D$118, 2, FALSE), 0))</f>
        <v>9002964</v>
      </c>
      <c r="V112" s="6">
        <f>IF(ISBLANK(V60), "", IFERROR(VLOOKUP(V60, '[1]낚시보상 (2)'!$C$2:$D$118, 2, FALSE), 0))</f>
        <v>0</v>
      </c>
      <c r="W112" s="222"/>
      <c r="X112" s="6">
        <f>IF(ISBLANK(X60), "", IFERROR(VLOOKUP(X60, '[1]낚시보상 (2)'!$C$2:$D$118, 2, FALSE), 0))</f>
        <v>9002943</v>
      </c>
      <c r="Y112" s="6">
        <f>IF(ISBLANK(Y60), "", IFERROR(VLOOKUP(Y60, '[1]낚시보상 (2)'!$C$2:$D$118, 2, FALSE), 0))</f>
        <v>9002943</v>
      </c>
      <c r="Z112" s="6">
        <f>IF(ISBLANK(Z60), "", IFERROR(VLOOKUP(Z60, '[1]낚시보상 (2)'!$C$2:$D$118, 2, FALSE), 0))</f>
        <v>0</v>
      </c>
      <c r="AA112" s="222"/>
      <c r="AC112" s="6">
        <f>IF(ISBLANK(AC60), "", IFERROR(VLOOKUP(AC60, '[1]낚시보상 (2)'!$C$2:$D$118, 2, FALSE), 0))</f>
        <v>9002944</v>
      </c>
      <c r="AD112" s="6">
        <f>IF(ISBLANK(AD60), "", IFERROR(VLOOKUP(AD60, '[1]낚시보상 (2)'!$C$2:$D$118, 2, FALSE), 0))</f>
        <v>9002944</v>
      </c>
      <c r="AE112" s="6">
        <f>IF(ISBLANK(AE60), "", IFERROR(VLOOKUP(AE60, '[1]낚시보상 (2)'!$C$2:$D$118, 2, FALSE), 0))</f>
        <v>9002944</v>
      </c>
      <c r="AF112" s="222"/>
      <c r="AG112" s="6">
        <f>IF(ISBLANK(AG60), "", IFERROR(VLOOKUP(AG60, '[1]낚시보상 (2)'!$C$2:$D$118, 2, FALSE), 0))</f>
        <v>9002949</v>
      </c>
      <c r="AH112" s="6">
        <f>IF(ISBLANK(AH60), "", IFERROR(VLOOKUP(AH60, '[1]낚시보상 (2)'!$C$2:$D$118, 2, FALSE), 0))</f>
        <v>9002949</v>
      </c>
      <c r="AI112" s="6">
        <f>IF(ISBLANK(AI60), "", IFERROR(VLOOKUP(AI60, '[1]낚시보상 (2)'!$C$2:$D$118, 2, FALSE), 0))</f>
        <v>0</v>
      </c>
      <c r="AJ112" s="222"/>
      <c r="AK112" s="6">
        <f>IF(ISBLANK(AK60), "", IFERROR(VLOOKUP(AK60, '[1]낚시보상 (2)'!$C$2:$D$118, 2, FALSE), 0))</f>
        <v>9002880</v>
      </c>
      <c r="AL112" s="6">
        <f>IF(ISBLANK(AL60), "", IFERROR(VLOOKUP(AL60, '[1]낚시보상 (2)'!$C$2:$D$118, 2, FALSE), 0))</f>
        <v>0</v>
      </c>
      <c r="AM112" s="6">
        <f>IF(ISBLANK(AM60), "", IFERROR(VLOOKUP(AM60, '[1]낚시보상 (2)'!$C$2:$D$118, 2, FALSE), 0))</f>
        <v>0</v>
      </c>
    </row>
    <row r="113" spans="1:39" s="6" customFormat="1" x14ac:dyDescent="0.3">
      <c r="A113" s="224"/>
      <c r="C113" s="6">
        <f>IF(ISBLANK(C61), "", IFERROR(VLOOKUP(C61, '[1]낚시보상 (2)'!$C$2:$D$118, 2, FALSE), 0))</f>
        <v>9002967</v>
      </c>
      <c r="D113" s="6">
        <f>IF(ISBLANK(D61), "", IFERROR(VLOOKUP(D61, '[1]낚시보상 (2)'!$C$2:$D$118, 2, FALSE), 0))</f>
        <v>9002967</v>
      </c>
      <c r="E113" s="6">
        <f>IF(ISBLANK(E61), "", IFERROR(VLOOKUP(E61, '[1]낚시보상 (2)'!$C$2:$D$118, 2, FALSE), 0))</f>
        <v>9002967</v>
      </c>
      <c r="F113" s="222"/>
      <c r="G113" s="6">
        <f>IF(ISBLANK(G61), "", IFERROR(VLOOKUP(G61, '[1]낚시보상 (2)'!$C$2:$D$118, 2, FALSE), 0))</f>
        <v>9002931</v>
      </c>
      <c r="H113" s="6">
        <f>IF(ISBLANK(H61), "", IFERROR(VLOOKUP(H61, '[1]낚시보상 (2)'!$C$2:$D$118, 2, FALSE), 0))</f>
        <v>9002931</v>
      </c>
      <c r="I113" s="6">
        <f>IF(ISBLANK(I61), "", IFERROR(VLOOKUP(I61, '[1]낚시보상 (2)'!$C$2:$D$118, 2, FALSE), 0))</f>
        <v>9002931</v>
      </c>
      <c r="J113" s="222"/>
      <c r="K113" s="6">
        <f>IF(ISBLANK(K61), "", IFERROR(VLOOKUP(K61, '[1]낚시보상 (2)'!$C$2:$D$118, 2, FALSE), 0))</f>
        <v>9002943</v>
      </c>
      <c r="L113" s="6">
        <f>IF(ISBLANK(L61), "", IFERROR(VLOOKUP(L61, '[1]낚시보상 (2)'!$C$2:$D$118, 2, FALSE), 0))</f>
        <v>9002943</v>
      </c>
      <c r="M113" s="6">
        <f>IF(ISBLANK(M61), "", IFERROR(VLOOKUP(M61, '[1]낚시보상 (2)'!$C$2:$D$118, 2, FALSE), 0))</f>
        <v>9002943</v>
      </c>
      <c r="N113" s="222"/>
      <c r="P113" s="6">
        <f>IF(ISBLANK(P61), "", IFERROR(VLOOKUP(P61, '[1]낚시보상 (2)'!$C$2:$D$118, 2, FALSE), 0))</f>
        <v>9002955</v>
      </c>
      <c r="Q113" s="6">
        <f>IF(ISBLANK(Q61), "", IFERROR(VLOOKUP(Q61, '[1]낚시보상 (2)'!$C$2:$D$118, 2, FALSE), 0))</f>
        <v>9002955</v>
      </c>
      <c r="R113" s="6">
        <f>IF(ISBLANK(R61), "", IFERROR(VLOOKUP(R61, '[1]낚시보상 (2)'!$C$2:$D$118, 2, FALSE), 0))</f>
        <v>9002955</v>
      </c>
      <c r="S113" s="222"/>
      <c r="T113" s="6">
        <f>IF(ISBLANK(T61), "", IFERROR(VLOOKUP(T61, '[1]낚시보상 (2)'!$C$2:$D$118, 2, FALSE), 0))</f>
        <v>9002963</v>
      </c>
      <c r="U113" s="6">
        <f>IF(ISBLANK(U61), "", IFERROR(VLOOKUP(U61, '[1]낚시보상 (2)'!$C$2:$D$118, 2, FALSE), 0))</f>
        <v>9002963</v>
      </c>
      <c r="V113" s="6">
        <f>IF(ISBLANK(V61), "", IFERROR(VLOOKUP(V61, '[1]낚시보상 (2)'!$C$2:$D$118, 2, FALSE), 0))</f>
        <v>0</v>
      </c>
      <c r="W113" s="222"/>
      <c r="X113" s="6">
        <f>IF(ISBLANK(X61), "", IFERROR(VLOOKUP(X61, '[1]낚시보상 (2)'!$C$2:$D$118, 2, FALSE), 0))</f>
        <v>9002935</v>
      </c>
      <c r="Y113" s="6">
        <f>IF(ISBLANK(Y61), "", IFERROR(VLOOKUP(Y61, '[1]낚시보상 (2)'!$C$2:$D$118, 2, FALSE), 0))</f>
        <v>9002935</v>
      </c>
      <c r="Z113" s="6">
        <f>IF(ISBLANK(Z61), "", IFERROR(VLOOKUP(Z61, '[1]낚시보상 (2)'!$C$2:$D$118, 2, FALSE), 0))</f>
        <v>0</v>
      </c>
      <c r="AA113" s="222"/>
      <c r="AC113" s="6">
        <f>IF(ISBLANK(AC61), "", IFERROR(VLOOKUP(AC61, '[1]낚시보상 (2)'!$C$2:$D$118, 2, FALSE), 0))</f>
        <v>9002940</v>
      </c>
      <c r="AD113" s="6">
        <f>IF(ISBLANK(AD61), "", IFERROR(VLOOKUP(AD61, '[1]낚시보상 (2)'!$C$2:$D$118, 2, FALSE), 0))</f>
        <v>9002940</v>
      </c>
      <c r="AE113" s="6">
        <f>IF(ISBLANK(AE61), "", IFERROR(VLOOKUP(AE61, '[1]낚시보상 (2)'!$C$2:$D$118, 2, FALSE), 0))</f>
        <v>9002940</v>
      </c>
      <c r="AF113" s="222"/>
      <c r="AG113" s="6">
        <f>IF(ISBLANK(AG61), "", IFERROR(VLOOKUP(AG61, '[1]낚시보상 (2)'!$C$2:$D$118, 2, FALSE), 0))</f>
        <v>9002935</v>
      </c>
      <c r="AH113" s="6">
        <f>IF(ISBLANK(AH61), "", IFERROR(VLOOKUP(AH61, '[1]낚시보상 (2)'!$C$2:$D$118, 2, FALSE), 0))</f>
        <v>9002935</v>
      </c>
      <c r="AI113" s="6">
        <f>IF(ISBLANK(AI61), "", IFERROR(VLOOKUP(AI61, '[1]낚시보상 (2)'!$C$2:$D$118, 2, FALSE), 0))</f>
        <v>0</v>
      </c>
      <c r="AJ113" s="222"/>
      <c r="AK113" s="6">
        <f>IF(ISBLANK(AK61), "", IFERROR(VLOOKUP(AK61, '[1]낚시보상 (2)'!$C$2:$D$118, 2, FALSE), 0))</f>
        <v>9002877</v>
      </c>
      <c r="AL113" s="6">
        <f>IF(ISBLANK(AL61), "", IFERROR(VLOOKUP(AL61, '[1]낚시보상 (2)'!$C$2:$D$118, 2, FALSE), 0))</f>
        <v>9002877</v>
      </c>
      <c r="AM113" s="6">
        <f>IF(ISBLANK(AM61), "", IFERROR(VLOOKUP(AM61, '[1]낚시보상 (2)'!$C$2:$D$118, 2, FALSE), 0))</f>
        <v>9002877</v>
      </c>
    </row>
    <row r="114" spans="1:39" s="7" customFormat="1" x14ac:dyDescent="0.3">
      <c r="A114" s="225"/>
      <c r="C114" s="6">
        <f>IF(ISBLANK(C62), "", IFERROR(VLOOKUP(C62, '[1]낚시보상 (2)'!$C$2:$D$118, 2, FALSE), 0))</f>
        <v>9002961</v>
      </c>
      <c r="D114" s="6">
        <f>IF(ISBLANK(D62), "", IFERROR(VLOOKUP(D62, '[1]낚시보상 (2)'!$C$2:$D$118, 2, FALSE), 0))</f>
        <v>9002961</v>
      </c>
      <c r="E114" s="6">
        <f>IF(ISBLANK(E62), "", IFERROR(VLOOKUP(E62, '[1]낚시보상 (2)'!$C$2:$D$118, 2, FALSE), 0))</f>
        <v>9002961</v>
      </c>
      <c r="F114" s="222"/>
      <c r="G114" s="6">
        <f>IF(ISBLANK(G62), "", IFERROR(VLOOKUP(G62, '[1]낚시보상 (2)'!$C$2:$D$118, 2, FALSE), 0))</f>
        <v>9002928</v>
      </c>
      <c r="H114" s="6">
        <f>IF(ISBLANK(H62), "", IFERROR(VLOOKUP(H62, '[1]낚시보상 (2)'!$C$2:$D$118, 2, FALSE), 0))</f>
        <v>9002928</v>
      </c>
      <c r="I114" s="6">
        <f>IF(ISBLANK(I62), "", IFERROR(VLOOKUP(I62, '[1]낚시보상 (2)'!$C$2:$D$118, 2, FALSE), 0))</f>
        <v>9002928</v>
      </c>
      <c r="J114" s="222"/>
      <c r="K114" s="6">
        <f>IF(ISBLANK(K62), "", IFERROR(VLOOKUP(K62, '[1]낚시보상 (2)'!$C$2:$D$118, 2, FALSE), 0))</f>
        <v>9002882</v>
      </c>
      <c r="L114" s="6">
        <f>IF(ISBLANK(L62), "", IFERROR(VLOOKUP(L62, '[1]낚시보상 (2)'!$C$2:$D$118, 2, FALSE), 0))</f>
        <v>9002882</v>
      </c>
      <c r="M114" s="6">
        <f>IF(ISBLANK(M62), "", IFERROR(VLOOKUP(M62, '[1]낚시보상 (2)'!$C$2:$D$118, 2, FALSE), 0))</f>
        <v>9002882</v>
      </c>
      <c r="N114" s="222"/>
      <c r="P114" s="6">
        <f>IF(ISBLANK(P62), "", IFERROR(VLOOKUP(P62, '[1]낚시보상 (2)'!$C$2:$D$118, 2, FALSE), 0))</f>
        <v>9002944</v>
      </c>
      <c r="Q114" s="6">
        <f>IF(ISBLANK(Q62), "", IFERROR(VLOOKUP(Q62, '[1]낚시보상 (2)'!$C$2:$D$118, 2, FALSE), 0))</f>
        <v>9002944</v>
      </c>
      <c r="R114" s="6">
        <f>IF(ISBLANK(R62), "", IFERROR(VLOOKUP(R62, '[1]낚시보상 (2)'!$C$2:$D$118, 2, FALSE), 0))</f>
        <v>9002944</v>
      </c>
      <c r="S114" s="222"/>
      <c r="T114" s="6">
        <f>IF(ISBLANK(T62), "", IFERROR(VLOOKUP(T62, '[1]낚시보상 (2)'!$C$2:$D$118, 2, FALSE), 0))</f>
        <v>9002958</v>
      </c>
      <c r="U114" s="6">
        <f>IF(ISBLANK(U62), "", IFERROR(VLOOKUP(U62, '[1]낚시보상 (2)'!$C$2:$D$118, 2, FALSE), 0))</f>
        <v>9002958</v>
      </c>
      <c r="V114" s="6">
        <f>IF(ISBLANK(V62), "", IFERROR(VLOOKUP(V62, '[1]낚시보상 (2)'!$C$2:$D$118, 2, FALSE), 0))</f>
        <v>0</v>
      </c>
      <c r="W114" s="222"/>
      <c r="X114" s="6">
        <f>IF(ISBLANK(X62), "", IFERROR(VLOOKUP(X62, '[1]낚시보상 (2)'!$C$2:$D$118, 2, FALSE), 0))</f>
        <v>9002881</v>
      </c>
      <c r="Y114" s="6">
        <f>IF(ISBLANK(Y62), "", IFERROR(VLOOKUP(Y62, '[1]낚시보상 (2)'!$C$2:$D$118, 2, FALSE), 0))</f>
        <v>9002881</v>
      </c>
      <c r="Z114" s="6">
        <f>IF(ISBLANK(Z62), "", IFERROR(VLOOKUP(Z62, '[1]낚시보상 (2)'!$C$2:$D$118, 2, FALSE), 0))</f>
        <v>0</v>
      </c>
      <c r="AA114" s="222"/>
      <c r="AC114" s="6">
        <f>IF(ISBLANK(AC62), "", IFERROR(VLOOKUP(AC62, '[1]낚시보상 (2)'!$C$2:$D$118, 2, FALSE), 0))</f>
        <v>9002937</v>
      </c>
      <c r="AD114" s="6">
        <f>IF(ISBLANK(AD62), "", IFERROR(VLOOKUP(AD62, '[1]낚시보상 (2)'!$C$2:$D$118, 2, FALSE), 0))</f>
        <v>9002937</v>
      </c>
      <c r="AE114" s="6">
        <f>IF(ISBLANK(AE62), "", IFERROR(VLOOKUP(AE62, '[1]낚시보상 (2)'!$C$2:$D$118, 2, FALSE), 0))</f>
        <v>9002937</v>
      </c>
      <c r="AF114" s="222"/>
      <c r="AG114" s="6">
        <f>IF(ISBLANK(AG62), "", IFERROR(VLOOKUP(AG62, '[1]낚시보상 (2)'!$C$2:$D$118, 2, FALSE), 0))</f>
        <v>9002880</v>
      </c>
      <c r="AH114" s="6">
        <f>IF(ISBLANK(AH62), "", IFERROR(VLOOKUP(AH62, '[1]낚시보상 (2)'!$C$2:$D$118, 2, FALSE), 0))</f>
        <v>9002880</v>
      </c>
      <c r="AI114" s="6">
        <f>IF(ISBLANK(AI62), "", IFERROR(VLOOKUP(AI62, '[1]낚시보상 (2)'!$C$2:$D$118, 2, FALSE), 0))</f>
        <v>9002880</v>
      </c>
      <c r="AJ114" s="222"/>
      <c r="AK114" s="6">
        <f>IF(ISBLANK(AK62), "", IFERROR(VLOOKUP(AK62, '[1]낚시보상 (2)'!$C$2:$D$118, 2, FALSE), 0))</f>
        <v>9002891</v>
      </c>
      <c r="AL114" s="6">
        <f>IF(ISBLANK(AL62), "", IFERROR(VLOOKUP(AL62, '[1]낚시보상 (2)'!$C$2:$D$118, 2, FALSE), 0))</f>
        <v>0</v>
      </c>
      <c r="AM114" s="6">
        <f>IF(ISBLANK(AM62), "", IFERROR(VLOOKUP(AM62, '[1]낚시보상 (2)'!$C$2:$D$118, 2, FALSE), 0))</f>
        <v>0</v>
      </c>
    </row>
    <row r="115" spans="1:39" s="7" customFormat="1" x14ac:dyDescent="0.3">
      <c r="A115" s="225"/>
      <c r="C115" s="6">
        <f>IF(ISBLANK(C63), "", IFERROR(VLOOKUP(C63, '[1]낚시보상 (2)'!$C$2:$D$118, 2, FALSE), 0))</f>
        <v>9002955</v>
      </c>
      <c r="D115" s="6">
        <f>IF(ISBLANK(D63), "", IFERROR(VLOOKUP(D63, '[1]낚시보상 (2)'!$C$2:$D$118, 2, FALSE), 0))</f>
        <v>9002955</v>
      </c>
      <c r="E115" s="6">
        <f>IF(ISBLANK(E63), "", IFERROR(VLOOKUP(E63, '[1]낚시보상 (2)'!$C$2:$D$118, 2, FALSE), 0))</f>
        <v>9002955</v>
      </c>
      <c r="F115" s="222"/>
      <c r="G115" s="6">
        <f>IF(ISBLANK(G63), "", IFERROR(VLOOKUP(G63, '[1]낚시보상 (2)'!$C$2:$D$118, 2, FALSE), 0))</f>
        <v>9002927</v>
      </c>
      <c r="H115" s="6">
        <f>IF(ISBLANK(H63), "", IFERROR(VLOOKUP(H63, '[1]낚시보상 (2)'!$C$2:$D$118, 2, FALSE), 0))</f>
        <v>9002927</v>
      </c>
      <c r="I115" s="6">
        <f>IF(ISBLANK(I63), "", IFERROR(VLOOKUP(I63, '[1]낚시보상 (2)'!$C$2:$D$118, 2, FALSE), 0))</f>
        <v>9002927</v>
      </c>
      <c r="J115" s="222"/>
      <c r="K115" s="6">
        <f>IF(ISBLANK(K63), "", IFERROR(VLOOKUP(K63, '[1]낚시보상 (2)'!$C$2:$D$118, 2, FALSE), 0))</f>
        <v>9002879</v>
      </c>
      <c r="L115" s="6">
        <f>IF(ISBLANK(L63), "", IFERROR(VLOOKUP(L63, '[1]낚시보상 (2)'!$C$2:$D$118, 2, FALSE), 0))</f>
        <v>9002879</v>
      </c>
      <c r="M115" s="6">
        <f>IF(ISBLANK(M63), "", IFERROR(VLOOKUP(M63, '[1]낚시보상 (2)'!$C$2:$D$118, 2, FALSE), 0))</f>
        <v>9002879</v>
      </c>
      <c r="N115" s="222"/>
      <c r="P115" s="6">
        <f>IF(ISBLANK(P63), "", IFERROR(VLOOKUP(P63, '[1]낚시보상 (2)'!$C$2:$D$118, 2, FALSE), 0))</f>
        <v>9002940</v>
      </c>
      <c r="Q115" s="6">
        <f>IF(ISBLANK(Q63), "", IFERROR(VLOOKUP(Q63, '[1]낚시보상 (2)'!$C$2:$D$118, 2, FALSE), 0))</f>
        <v>9002940</v>
      </c>
      <c r="R115" s="6">
        <f>IF(ISBLANK(R63), "", IFERROR(VLOOKUP(R63, '[1]낚시보상 (2)'!$C$2:$D$118, 2, FALSE), 0))</f>
        <v>9002940</v>
      </c>
      <c r="S115" s="222"/>
      <c r="T115" s="6">
        <f>IF(ISBLANK(T63), "", IFERROR(VLOOKUP(T63, '[1]낚시보상 (2)'!$C$2:$D$118, 2, FALSE), 0))</f>
        <v>9002957</v>
      </c>
      <c r="U115" s="6">
        <f>IF(ISBLANK(U63), "", IFERROR(VLOOKUP(U63, '[1]낚시보상 (2)'!$C$2:$D$118, 2, FALSE), 0))</f>
        <v>9002957</v>
      </c>
      <c r="V115" s="6">
        <f>IF(ISBLANK(V63), "", IFERROR(VLOOKUP(V63, '[1]낚시보상 (2)'!$C$2:$D$118, 2, FALSE), 0))</f>
        <v>0</v>
      </c>
      <c r="W115" s="222"/>
      <c r="X115" s="6">
        <f>IF(ISBLANK(X63), "", IFERROR(VLOOKUP(X63, '[1]낚시보상 (2)'!$C$2:$D$118, 2, FALSE), 0))</f>
        <v>9002878</v>
      </c>
      <c r="Y115" s="6">
        <f>IF(ISBLANK(Y63), "", IFERROR(VLOOKUP(Y63, '[1]낚시보상 (2)'!$C$2:$D$118, 2, FALSE), 0))</f>
        <v>9002878</v>
      </c>
      <c r="Z115" s="6">
        <f>IF(ISBLANK(Z63), "", IFERROR(VLOOKUP(Z63, '[1]낚시보상 (2)'!$C$2:$D$118, 2, FALSE), 0))</f>
        <v>9002878</v>
      </c>
      <c r="AA115" s="222"/>
      <c r="AC115" s="6">
        <f>IF(ISBLANK(AC63), "", IFERROR(VLOOKUP(AC63, '[1]낚시보상 (2)'!$C$2:$D$118, 2, FALSE), 0))</f>
        <v>9002928</v>
      </c>
      <c r="AD115" s="6">
        <f>IF(ISBLANK(AD63), "", IFERROR(VLOOKUP(AD63, '[1]낚시보상 (2)'!$C$2:$D$118, 2, FALSE), 0))</f>
        <v>9002928</v>
      </c>
      <c r="AE115" s="6">
        <f>IF(ISBLANK(AE63), "", IFERROR(VLOOKUP(AE63, '[1]낚시보상 (2)'!$C$2:$D$118, 2, FALSE), 0))</f>
        <v>9002928</v>
      </c>
      <c r="AF115" s="222"/>
      <c r="AG115" s="6">
        <f>IF(ISBLANK(AG63), "", IFERROR(VLOOKUP(AG63, '[1]낚시보상 (2)'!$C$2:$D$118, 2, FALSE), 0))</f>
        <v>9002897</v>
      </c>
      <c r="AH115" s="6">
        <f>IF(ISBLANK(AH63), "", IFERROR(VLOOKUP(AH63, '[1]낚시보상 (2)'!$C$2:$D$118, 2, FALSE), 0))</f>
        <v>0</v>
      </c>
      <c r="AI115" s="6">
        <f>IF(ISBLANK(AI63), "", IFERROR(VLOOKUP(AI63, '[1]낚시보상 (2)'!$C$2:$D$118, 2, FALSE), 0))</f>
        <v>0</v>
      </c>
      <c r="AJ115" s="222"/>
      <c r="AK115" s="6">
        <f>IF(ISBLANK(AK63), "", IFERROR(VLOOKUP(AK63, '[1]낚시보상 (2)'!$C$2:$D$118, 2, FALSE), 0))</f>
        <v>9002872</v>
      </c>
      <c r="AL115" s="6">
        <f>IF(ISBLANK(AL63), "", IFERROR(VLOOKUP(AL63, '[1]낚시보상 (2)'!$C$2:$D$118, 2, FALSE), 0))</f>
        <v>0</v>
      </c>
      <c r="AM115" s="6">
        <f>IF(ISBLANK(AM63), "", IFERROR(VLOOKUP(AM63, '[1]낚시보상 (2)'!$C$2:$D$118, 2, FALSE), 0))</f>
        <v>0</v>
      </c>
    </row>
    <row r="116" spans="1:39" s="7" customFormat="1" x14ac:dyDescent="0.3">
      <c r="A116" s="225"/>
      <c r="C116" s="6">
        <f>IF(ISBLANK(C64), "", IFERROR(VLOOKUP(C64, '[1]낚시보상 (2)'!$C$2:$D$118, 2, FALSE), 0))</f>
        <v>9002951</v>
      </c>
      <c r="D116" s="6">
        <f>IF(ISBLANK(D64), "", IFERROR(VLOOKUP(D64, '[1]낚시보상 (2)'!$C$2:$D$118, 2, FALSE), 0))</f>
        <v>9002951</v>
      </c>
      <c r="E116" s="6">
        <f>IF(ISBLANK(E64), "", IFERROR(VLOOKUP(E64, '[1]낚시보상 (2)'!$C$2:$D$118, 2, FALSE), 0))</f>
        <v>9002951</v>
      </c>
      <c r="F116" s="222"/>
      <c r="G116" s="6">
        <f>IF(ISBLANK(G64), "", IFERROR(VLOOKUP(G64, '[1]낚시보상 (2)'!$C$2:$D$118, 2, FALSE), 0))</f>
        <v>9002966</v>
      </c>
      <c r="H116" s="6">
        <f>IF(ISBLANK(H64), "", IFERROR(VLOOKUP(H64, '[1]낚시보상 (2)'!$C$2:$D$118, 2, FALSE), 0))</f>
        <v>9002966</v>
      </c>
      <c r="I116" s="6">
        <f>IF(ISBLANK(I64), "", IFERROR(VLOOKUP(I64, '[1]낚시보상 (2)'!$C$2:$D$118, 2, FALSE), 0))</f>
        <v>9002966</v>
      </c>
      <c r="J116" s="222"/>
      <c r="K116" s="6">
        <f>IF(ISBLANK(K64), "", IFERROR(VLOOKUP(K64, '[1]낚시보상 (2)'!$C$2:$D$118, 2, FALSE), 0))</f>
        <v>9002868</v>
      </c>
      <c r="L116" s="6">
        <f>IF(ISBLANK(L64), "", IFERROR(VLOOKUP(L64, '[1]낚시보상 (2)'!$C$2:$D$118, 2, FALSE), 0))</f>
        <v>9002868</v>
      </c>
      <c r="M116" s="6">
        <f>IF(ISBLANK(M64), "", IFERROR(VLOOKUP(M64, '[1]낚시보상 (2)'!$C$2:$D$118, 2, FALSE), 0))</f>
        <v>0</v>
      </c>
      <c r="N116" s="222"/>
      <c r="P116" s="6">
        <f>IF(ISBLANK(P64), "", IFERROR(VLOOKUP(P64, '[1]낚시보상 (2)'!$C$2:$D$118, 2, FALSE), 0))</f>
        <v>9002937</v>
      </c>
      <c r="Q116" s="6">
        <f>IF(ISBLANK(Q64), "", IFERROR(VLOOKUP(Q64, '[1]낚시보상 (2)'!$C$2:$D$118, 2, FALSE), 0))</f>
        <v>9002937</v>
      </c>
      <c r="R116" s="6">
        <f>IF(ISBLANK(R64), "", IFERROR(VLOOKUP(R64, '[1]낚시보상 (2)'!$C$2:$D$118, 2, FALSE), 0))</f>
        <v>9002937</v>
      </c>
      <c r="S116" s="222"/>
      <c r="T116" s="6">
        <f>IF(ISBLANK(T64), "", IFERROR(VLOOKUP(T64, '[1]낚시보상 (2)'!$C$2:$D$118, 2, FALSE), 0))</f>
        <v>9002954</v>
      </c>
      <c r="U116" s="6">
        <f>IF(ISBLANK(U64), "", IFERROR(VLOOKUP(U64, '[1]낚시보상 (2)'!$C$2:$D$118, 2, FALSE), 0))</f>
        <v>9002954</v>
      </c>
      <c r="V116" s="6">
        <f>IF(ISBLANK(V64), "", IFERROR(VLOOKUP(V64, '[1]낚시보상 (2)'!$C$2:$D$118, 2, FALSE), 0))</f>
        <v>9002954</v>
      </c>
      <c r="W116" s="222"/>
      <c r="X116" s="6">
        <f>IF(ISBLANK(X64), "", IFERROR(VLOOKUP(X64, '[1]낚시보상 (2)'!$C$2:$D$118, 2, FALSE), 0))</f>
        <v>9002891</v>
      </c>
      <c r="Y116" s="6">
        <f>IF(ISBLANK(Y64), "", IFERROR(VLOOKUP(Y64, '[1]낚시보상 (2)'!$C$2:$D$118, 2, FALSE), 0))</f>
        <v>9002891</v>
      </c>
      <c r="Z116" s="6">
        <f>IF(ISBLANK(Z64), "", IFERROR(VLOOKUP(Z64, '[1]낚시보상 (2)'!$C$2:$D$118, 2, FALSE), 0))</f>
        <v>0</v>
      </c>
      <c r="AA116" s="222"/>
      <c r="AC116" s="6">
        <f>IF(ISBLANK(AC64), "", IFERROR(VLOOKUP(AC64, '[1]낚시보상 (2)'!$C$2:$D$118, 2, FALSE), 0))</f>
        <v>9002966</v>
      </c>
      <c r="AD116" s="6">
        <f>IF(ISBLANK(AD64), "", IFERROR(VLOOKUP(AD64, '[1]낚시보상 (2)'!$C$2:$D$118, 2, FALSE), 0))</f>
        <v>9002966</v>
      </c>
      <c r="AE116" s="6">
        <f>IF(ISBLANK(AE64), "", IFERROR(VLOOKUP(AE64, '[1]낚시보상 (2)'!$C$2:$D$118, 2, FALSE), 0))</f>
        <v>9002966</v>
      </c>
      <c r="AF116" s="222"/>
      <c r="AG116" s="6">
        <f>IF(ISBLANK(AG64), "", IFERROR(VLOOKUP(AG64, '[1]낚시보상 (2)'!$C$2:$D$118, 2, FALSE), 0))</f>
        <v>9002873</v>
      </c>
      <c r="AH116" s="6">
        <f>IF(ISBLANK(AH64), "", IFERROR(VLOOKUP(AH64, '[1]낚시보상 (2)'!$C$2:$D$118, 2, FALSE), 0))</f>
        <v>0</v>
      </c>
      <c r="AI116" s="6">
        <f>IF(ISBLANK(AI64), "", IFERROR(VLOOKUP(AI64, '[1]낚시보상 (2)'!$C$2:$D$118, 2, FALSE), 0))</f>
        <v>0</v>
      </c>
      <c r="AJ116" s="222"/>
      <c r="AK116" s="6">
        <f>IF(ISBLANK(AK64), "", IFERROR(VLOOKUP(AK64, '[1]낚시보상 (2)'!$C$2:$D$118, 2, FALSE), 0))</f>
        <v>9002897</v>
      </c>
      <c r="AL116" s="6">
        <f>IF(ISBLANK(AL64), "", IFERROR(VLOOKUP(AL64, '[1]낚시보상 (2)'!$C$2:$D$118, 2, FALSE), 0))</f>
        <v>0</v>
      </c>
      <c r="AM116" s="6">
        <f>IF(ISBLANK(AM64), "", IFERROR(VLOOKUP(AM64, '[1]낚시보상 (2)'!$C$2:$D$118, 2, FALSE), 0))</f>
        <v>0</v>
      </c>
    </row>
    <row r="117" spans="1:39" s="7" customFormat="1" x14ac:dyDescent="0.3">
      <c r="A117" s="225"/>
      <c r="C117" s="6">
        <f>IF(ISBLANK(C65), "", IFERROR(VLOOKUP(C65, '[1]낚시보상 (2)'!$C$2:$D$118, 2, FALSE), 0))</f>
        <v>0</v>
      </c>
      <c r="D117" s="6">
        <f>IF(ISBLANK(D65), "", IFERROR(VLOOKUP(D65, '[1]낚시보상 (2)'!$C$2:$D$118, 2, FALSE), 0))</f>
        <v>9002944</v>
      </c>
      <c r="E117" s="6">
        <f>IF(ISBLANK(E65), "", IFERROR(VLOOKUP(E65, '[1]낚시보상 (2)'!$C$2:$D$118, 2, FALSE), 0))</f>
        <v>9002944</v>
      </c>
      <c r="F117" s="222"/>
      <c r="G117" s="6">
        <f>IF(ISBLANK(G65), "", IFERROR(VLOOKUP(G65, '[1]낚시보상 (2)'!$C$2:$D$118, 2, FALSE), 0))</f>
        <v>9002882</v>
      </c>
      <c r="H117" s="6">
        <f>IF(ISBLANK(H65), "", IFERROR(VLOOKUP(H65, '[1]낚시보상 (2)'!$C$2:$D$118, 2, FALSE), 0))</f>
        <v>9002882</v>
      </c>
      <c r="I117" s="6">
        <f>IF(ISBLANK(I65), "", IFERROR(VLOOKUP(I65, '[1]낚시보상 (2)'!$C$2:$D$118, 2, FALSE), 0))</f>
        <v>9002882</v>
      </c>
      <c r="J117" s="222"/>
      <c r="K117" s="6">
        <f>IF(ISBLANK(K65), "", IFERROR(VLOOKUP(K65, '[1]낚시보상 (2)'!$C$2:$D$118, 2, FALSE), 0))</f>
        <v>9002892</v>
      </c>
      <c r="L117" s="6">
        <f>IF(ISBLANK(L65), "", IFERROR(VLOOKUP(L65, '[1]낚시보상 (2)'!$C$2:$D$118, 2, FALSE), 0))</f>
        <v>9002892</v>
      </c>
      <c r="M117" s="6">
        <f>IF(ISBLANK(M65), "", IFERROR(VLOOKUP(M65, '[1]낚시보상 (2)'!$C$2:$D$118, 2, FALSE), 0))</f>
        <v>9002892</v>
      </c>
      <c r="N117" s="222"/>
      <c r="P117" s="6">
        <f>IF(ISBLANK(P65), "", IFERROR(VLOOKUP(P65, '[1]낚시보상 (2)'!$C$2:$D$118, 2, FALSE), 0))</f>
        <v>9002884</v>
      </c>
      <c r="Q117" s="6">
        <f>IF(ISBLANK(Q65), "", IFERROR(VLOOKUP(Q65, '[1]낚시보상 (2)'!$C$2:$D$118, 2, FALSE), 0))</f>
        <v>9002884</v>
      </c>
      <c r="R117" s="6">
        <f>IF(ISBLANK(R65), "", IFERROR(VLOOKUP(R65, '[1]낚시보상 (2)'!$C$2:$D$118, 2, FALSE), 0))</f>
        <v>9002884</v>
      </c>
      <c r="S117" s="222"/>
      <c r="T117" s="6">
        <f>IF(ISBLANK(T65), "", IFERROR(VLOOKUP(T65, '[1]낚시보상 (2)'!$C$2:$D$118, 2, FALSE), 0))</f>
        <v>9002881</v>
      </c>
      <c r="U117" s="6">
        <f>IF(ISBLANK(U65), "", IFERROR(VLOOKUP(U65, '[1]낚시보상 (2)'!$C$2:$D$118, 2, FALSE), 0))</f>
        <v>9002881</v>
      </c>
      <c r="V117" s="6">
        <f>IF(ISBLANK(V65), "", IFERROR(VLOOKUP(V65, '[1]낚시보상 (2)'!$C$2:$D$118, 2, FALSE), 0))</f>
        <v>9002881</v>
      </c>
      <c r="W117" s="222"/>
      <c r="X117" s="6">
        <f>IF(ISBLANK(X65), "", IFERROR(VLOOKUP(X65, '[1]낚시보상 (2)'!$C$2:$D$118, 2, FALSE), 0))</f>
        <v>9002874</v>
      </c>
      <c r="Y117" s="6">
        <f>IF(ISBLANK(Y65), "", IFERROR(VLOOKUP(Y65, '[1]낚시보상 (2)'!$C$2:$D$118, 2, FALSE), 0))</f>
        <v>9002874</v>
      </c>
      <c r="Z117" s="6">
        <f>IF(ISBLANK(Z65), "", IFERROR(VLOOKUP(Z65, '[1]낚시보상 (2)'!$C$2:$D$118, 2, FALSE), 0))</f>
        <v>9002874</v>
      </c>
      <c r="AA117" s="222"/>
      <c r="AC117" s="6">
        <f>IF(ISBLANK(AC65), "", IFERROR(VLOOKUP(AC65, '[1]낚시보상 (2)'!$C$2:$D$118, 2, FALSE), 0))</f>
        <v>9002883</v>
      </c>
      <c r="AD117" s="6">
        <f>IF(ISBLANK(AD65), "", IFERROR(VLOOKUP(AD65, '[1]낚시보상 (2)'!$C$2:$D$118, 2, FALSE), 0))</f>
        <v>9002883</v>
      </c>
      <c r="AE117" s="6">
        <f>IF(ISBLANK(AE65), "", IFERROR(VLOOKUP(AE65, '[1]낚시보상 (2)'!$C$2:$D$118, 2, FALSE), 0))</f>
        <v>9002883</v>
      </c>
      <c r="AF117" s="222"/>
      <c r="AG117" s="6">
        <f>IF(ISBLANK(AG65), "", IFERROR(VLOOKUP(AG65, '[1]낚시보상 (2)'!$C$2:$D$118, 2, FALSE), 0))</f>
        <v>9002897</v>
      </c>
      <c r="AH117" s="6">
        <f>IF(ISBLANK(AH65), "", IFERROR(VLOOKUP(AH65, '[1]낚시보상 (2)'!$C$2:$D$118, 2, FALSE), 0))</f>
        <v>0</v>
      </c>
      <c r="AI117" s="6">
        <f>IF(ISBLANK(AI65), "", IFERROR(VLOOKUP(AI65, '[1]낚시보상 (2)'!$C$2:$D$118, 2, FALSE), 0))</f>
        <v>0</v>
      </c>
      <c r="AJ117" s="222"/>
      <c r="AK117" s="6">
        <f>IF(ISBLANK(AK65), "", IFERROR(VLOOKUP(AK65, '[1]낚시보상 (2)'!$C$2:$D$118, 2, FALSE), 0))</f>
        <v>9002897</v>
      </c>
      <c r="AL117" s="6">
        <f>IF(ISBLANK(AL65), "", IFERROR(VLOOKUP(AL65, '[1]낚시보상 (2)'!$C$2:$D$118, 2, FALSE), 0))</f>
        <v>0</v>
      </c>
      <c r="AM117" s="6">
        <f>IF(ISBLANK(AM65), "", IFERROR(VLOOKUP(AM65, '[1]낚시보상 (2)'!$C$2:$D$118, 2, FALSE), 0))</f>
        <v>0</v>
      </c>
    </row>
    <row r="118" spans="1:39" s="7" customFormat="1" x14ac:dyDescent="0.3">
      <c r="A118" s="225"/>
      <c r="C118" s="6">
        <f>IF(ISBLANK(C66), "", IFERROR(VLOOKUP(C66, '[1]낚시보상 (2)'!$C$2:$D$118, 2, FALSE), 0))</f>
        <v>0</v>
      </c>
      <c r="D118" s="6">
        <f>IF(ISBLANK(D66), "", IFERROR(VLOOKUP(D66, '[1]낚시보상 (2)'!$C$2:$D$118, 2, FALSE), 0))</f>
        <v>9002940</v>
      </c>
      <c r="E118" s="6">
        <f>IF(ISBLANK(E66), "", IFERROR(VLOOKUP(E66, '[1]낚시보상 (2)'!$C$2:$D$118, 2, FALSE), 0))</f>
        <v>9002940</v>
      </c>
      <c r="F118" s="222"/>
      <c r="G118" s="6">
        <f>IF(ISBLANK(G66), "", IFERROR(VLOOKUP(G66, '[1]낚시보상 (2)'!$C$2:$D$118, 2, FALSE), 0))</f>
        <v>9002869</v>
      </c>
      <c r="H118" s="6">
        <f>IF(ISBLANK(H66), "", IFERROR(VLOOKUP(H66, '[1]낚시보상 (2)'!$C$2:$D$118, 2, FALSE), 0))</f>
        <v>9002869</v>
      </c>
      <c r="I118" s="6">
        <f>IF(ISBLANK(I66), "", IFERROR(VLOOKUP(I66, '[1]낚시보상 (2)'!$C$2:$D$118, 2, FALSE), 0))</f>
        <v>9002869</v>
      </c>
      <c r="J118" s="222"/>
      <c r="K118" s="6">
        <f>IF(ISBLANK(K66), "", IFERROR(VLOOKUP(K66, '[1]낚시보상 (2)'!$C$2:$D$118, 2, FALSE), 0))</f>
        <v>9002874</v>
      </c>
      <c r="L118" s="6">
        <f>IF(ISBLANK(L66), "", IFERROR(VLOOKUP(L66, '[1]낚시보상 (2)'!$C$2:$D$118, 2, FALSE), 0))</f>
        <v>9002874</v>
      </c>
      <c r="M118" s="6">
        <f>IF(ISBLANK(M66), "", IFERROR(VLOOKUP(M66, '[1]낚시보상 (2)'!$C$2:$D$118, 2, FALSE), 0))</f>
        <v>9002874</v>
      </c>
      <c r="N118" s="222"/>
      <c r="P118" s="6">
        <f>IF(ISBLANK(P66), "", IFERROR(VLOOKUP(P66, '[1]낚시보상 (2)'!$C$2:$D$118, 2, FALSE), 0))</f>
        <v>9002869</v>
      </c>
      <c r="Q118" s="6">
        <f>IF(ISBLANK(Q66), "", IFERROR(VLOOKUP(Q66, '[1]낚시보상 (2)'!$C$2:$D$118, 2, FALSE), 0))</f>
        <v>9002869</v>
      </c>
      <c r="R118" s="6">
        <f>IF(ISBLANK(R66), "", IFERROR(VLOOKUP(R66, '[1]낚시보상 (2)'!$C$2:$D$118, 2, FALSE), 0))</f>
        <v>9002869</v>
      </c>
      <c r="S118" s="222"/>
      <c r="T118" s="6">
        <f>IF(ISBLANK(T66), "", IFERROR(VLOOKUP(T66, '[1]낚시보상 (2)'!$C$2:$D$118, 2, FALSE), 0))</f>
        <v>9002892</v>
      </c>
      <c r="U118" s="6">
        <f>IF(ISBLANK(U66), "", IFERROR(VLOOKUP(U66, '[1]낚시보상 (2)'!$C$2:$D$118, 2, FALSE), 0))</f>
        <v>9002892</v>
      </c>
      <c r="V118" s="6">
        <f>IF(ISBLANK(V66), "", IFERROR(VLOOKUP(V66, '[1]낚시보상 (2)'!$C$2:$D$118, 2, FALSE), 0))</f>
        <v>0</v>
      </c>
      <c r="W118" s="222"/>
      <c r="X118" s="6">
        <f>IF(ISBLANK(X66), "", IFERROR(VLOOKUP(X66, '[1]낚시보상 (2)'!$C$2:$D$118, 2, FALSE), 0))</f>
        <v>9002897</v>
      </c>
      <c r="Y118" s="6">
        <f>IF(ISBLANK(Y66), "", IFERROR(VLOOKUP(Y66, '[1]낚시보상 (2)'!$C$2:$D$118, 2, FALSE), 0))</f>
        <v>9002897</v>
      </c>
      <c r="Z118" s="6">
        <f>IF(ISBLANK(Z66), "", IFERROR(VLOOKUP(Z66, '[1]낚시보상 (2)'!$C$2:$D$118, 2, FALSE), 0))</f>
        <v>9002897</v>
      </c>
      <c r="AA118" s="222"/>
      <c r="AC118" s="6">
        <f>IF(ISBLANK(AC66), "", IFERROR(VLOOKUP(AC66, '[1]낚시보상 (2)'!$C$2:$D$118, 2, FALSE), 0))</f>
        <v>9002868</v>
      </c>
      <c r="AD118" s="6">
        <f>IF(ISBLANK(AD66), "", IFERROR(VLOOKUP(AD66, '[1]낚시보상 (2)'!$C$2:$D$118, 2, FALSE), 0))</f>
        <v>9002868</v>
      </c>
      <c r="AE118" s="6">
        <f>IF(ISBLANK(AE66), "", IFERROR(VLOOKUP(AE66, '[1]낚시보상 (2)'!$C$2:$D$118, 2, FALSE), 0))</f>
        <v>9002868</v>
      </c>
      <c r="AF118" s="222"/>
      <c r="AG118" s="6">
        <f>IF(ISBLANK(AG66), "", IFERROR(VLOOKUP(AG66, '[1]낚시보상 (2)'!$C$2:$D$118, 2, FALSE), 0))</f>
        <v>9002897</v>
      </c>
      <c r="AH118" s="6">
        <f>IF(ISBLANK(AH66), "", IFERROR(VLOOKUP(AH66, '[1]낚시보상 (2)'!$C$2:$D$118, 2, FALSE), 0))</f>
        <v>0</v>
      </c>
      <c r="AI118" s="6">
        <f>IF(ISBLANK(AI66), "", IFERROR(VLOOKUP(AI66, '[1]낚시보상 (2)'!$C$2:$D$118, 2, FALSE), 0))</f>
        <v>9002897</v>
      </c>
      <c r="AJ118" s="222"/>
      <c r="AK118" s="6">
        <f>IF(ISBLANK(AK66), "", IFERROR(VLOOKUP(AK66, '[1]낚시보상 (2)'!$C$2:$D$118, 2, FALSE), 0))</f>
        <v>9002897</v>
      </c>
      <c r="AL118" s="6">
        <f>IF(ISBLANK(AL66), "", IFERROR(VLOOKUP(AL66, '[1]낚시보상 (2)'!$C$2:$D$118, 2, FALSE), 0))</f>
        <v>9002897</v>
      </c>
      <c r="AM118" s="6">
        <f>IF(ISBLANK(AM66), "", IFERROR(VLOOKUP(AM66, '[1]낚시보상 (2)'!$C$2:$D$118, 2, FALSE), 0))</f>
        <v>0</v>
      </c>
    </row>
    <row r="119" spans="1:39" s="7" customFormat="1" x14ac:dyDescent="0.3">
      <c r="A119" s="225"/>
      <c r="C119" s="6">
        <f>IF(ISBLANK(C67), "", IFERROR(VLOOKUP(C67, '[1]낚시보상 (2)'!$C$2:$D$118, 2, FALSE), 0))</f>
        <v>0</v>
      </c>
      <c r="D119" s="6">
        <f>IF(ISBLANK(D67), "", IFERROR(VLOOKUP(D67, '[1]낚시보상 (2)'!$C$2:$D$118, 2, FALSE), 0))</f>
        <v>9002937</v>
      </c>
      <c r="E119" s="6">
        <f>IF(ISBLANK(E67), "", IFERROR(VLOOKUP(E67, '[1]낚시보상 (2)'!$C$2:$D$118, 2, FALSE), 0))</f>
        <v>9002937</v>
      </c>
      <c r="F119" s="222"/>
      <c r="G119" s="6">
        <f>IF(ISBLANK(G67), "", IFERROR(VLOOKUP(G67, '[1]낚시보상 (2)'!$C$2:$D$118, 2, FALSE), 0))</f>
        <v>9002892</v>
      </c>
      <c r="H119" s="6">
        <f>IF(ISBLANK(H67), "", IFERROR(VLOOKUP(H67, '[1]낚시보상 (2)'!$C$2:$D$118, 2, FALSE), 0))</f>
        <v>9002892</v>
      </c>
      <c r="I119" s="6">
        <f>IF(ISBLANK(I67), "", IFERROR(VLOOKUP(I67, '[1]낚시보상 (2)'!$C$2:$D$118, 2, FALSE), 0))</f>
        <v>9002892</v>
      </c>
      <c r="J119" s="222"/>
      <c r="K119" s="6">
        <f>IF(ISBLANK(K67), "", IFERROR(VLOOKUP(K67, '[1]낚시보상 (2)'!$C$2:$D$118, 2, FALSE), 0))</f>
        <v>9002897</v>
      </c>
      <c r="L119" s="6">
        <f>IF(ISBLANK(L67), "", IFERROR(VLOOKUP(L67, '[1]낚시보상 (2)'!$C$2:$D$118, 2, FALSE), 0))</f>
        <v>9002897</v>
      </c>
      <c r="M119" s="6">
        <f>IF(ISBLANK(M67), "", IFERROR(VLOOKUP(M67, '[1]낚시보상 (2)'!$C$2:$D$118, 2, FALSE), 0))</f>
        <v>9002897</v>
      </c>
      <c r="N119" s="222"/>
      <c r="P119" s="6">
        <f>IF(ISBLANK(P67), "", IFERROR(VLOOKUP(P67, '[1]낚시보상 (2)'!$C$2:$D$118, 2, FALSE), 0))</f>
        <v>9002892</v>
      </c>
      <c r="Q119" s="6">
        <f>IF(ISBLANK(Q67), "", IFERROR(VLOOKUP(Q67, '[1]낚시보상 (2)'!$C$2:$D$118, 2, FALSE), 0))</f>
        <v>9002892</v>
      </c>
      <c r="R119" s="6">
        <f>IF(ISBLANK(R67), "", IFERROR(VLOOKUP(R67, '[1]낚시보상 (2)'!$C$2:$D$118, 2, FALSE), 0))</f>
        <v>9002892</v>
      </c>
      <c r="S119" s="222"/>
      <c r="T119" s="6">
        <f>IF(ISBLANK(T67), "", IFERROR(VLOOKUP(T67, '[1]낚시보상 (2)'!$C$2:$D$118, 2, FALSE), 0))</f>
        <v>9002874</v>
      </c>
      <c r="U119" s="6">
        <f>IF(ISBLANK(U67), "", IFERROR(VLOOKUP(U67, '[1]낚시보상 (2)'!$C$2:$D$118, 2, FALSE), 0))</f>
        <v>9002874</v>
      </c>
      <c r="V119" s="6">
        <f>IF(ISBLANK(V67), "", IFERROR(VLOOKUP(V67, '[1]낚시보상 (2)'!$C$2:$D$118, 2, FALSE), 0))</f>
        <v>9002874</v>
      </c>
      <c r="W119" s="222"/>
      <c r="X119" s="6">
        <f>IF(ISBLANK(X67), "", IFERROR(VLOOKUP(X67, '[1]낚시보상 (2)'!$C$2:$D$118, 2, FALSE), 0))</f>
        <v>9002897</v>
      </c>
      <c r="Y119" s="6">
        <f>IF(ISBLANK(Y67), "", IFERROR(VLOOKUP(Y67, '[1]낚시보상 (2)'!$C$2:$D$118, 2, FALSE), 0))</f>
        <v>9002897</v>
      </c>
      <c r="Z119" s="6">
        <f>IF(ISBLANK(Z67), "", IFERROR(VLOOKUP(Z67, '[1]낚시보상 (2)'!$C$2:$D$118, 2, FALSE), 0))</f>
        <v>9002897</v>
      </c>
      <c r="AA119" s="222"/>
      <c r="AC119" s="6">
        <f>IF(ISBLANK(AC67), "", IFERROR(VLOOKUP(AC67, '[1]낚시보상 (2)'!$C$2:$D$118, 2, FALSE), 0))</f>
        <v>9002892</v>
      </c>
      <c r="AD119" s="6">
        <f>IF(ISBLANK(AD67), "", IFERROR(VLOOKUP(AD67, '[1]낚시보상 (2)'!$C$2:$D$118, 2, FALSE), 0))</f>
        <v>9002892</v>
      </c>
      <c r="AE119" s="6">
        <f>IF(ISBLANK(AE67), "", IFERROR(VLOOKUP(AE67, '[1]낚시보상 (2)'!$C$2:$D$118, 2, FALSE), 0))</f>
        <v>9002892</v>
      </c>
      <c r="AF119" s="222"/>
      <c r="AG119" s="6">
        <f>IF(ISBLANK(AG67), "", IFERROR(VLOOKUP(AG67, '[1]낚시보상 (2)'!$C$2:$D$118, 2, FALSE), 0))</f>
        <v>9002897</v>
      </c>
      <c r="AH119" s="6">
        <f>IF(ISBLANK(AH67), "", IFERROR(VLOOKUP(AH67, '[1]낚시보상 (2)'!$C$2:$D$118, 2, FALSE), 0))</f>
        <v>9002897</v>
      </c>
      <c r="AI119" s="6">
        <f>IF(ISBLANK(AI67), "", IFERROR(VLOOKUP(AI67, '[1]낚시보상 (2)'!$C$2:$D$118, 2, FALSE), 0))</f>
        <v>9002897</v>
      </c>
      <c r="AJ119" s="222"/>
      <c r="AK119" s="6">
        <f>IF(ISBLANK(AK67), "", IFERROR(VLOOKUP(AK67, '[1]낚시보상 (2)'!$C$2:$D$118, 2, FALSE), 0))</f>
        <v>9002897</v>
      </c>
      <c r="AL119" s="6">
        <f>IF(ISBLANK(AL67), "", IFERROR(VLOOKUP(AL67, '[1]낚시보상 (2)'!$C$2:$D$118, 2, FALSE), 0))</f>
        <v>9002897</v>
      </c>
      <c r="AM119" s="6">
        <f>IF(ISBLANK(AM67), "", IFERROR(VLOOKUP(AM67, '[1]낚시보상 (2)'!$C$2:$D$118, 2, FALSE), 0))</f>
        <v>9002897</v>
      </c>
    </row>
    <row r="120" spans="1:39" s="7" customFormat="1" x14ac:dyDescent="0.3">
      <c r="A120" s="225"/>
      <c r="C120" s="6">
        <f>IF(ISBLANK(C68), "", IFERROR(VLOOKUP(C68, '[1]낚시보상 (2)'!$C$2:$D$118, 2, FALSE), 0))</f>
        <v>0</v>
      </c>
      <c r="D120" s="6">
        <f>IF(ISBLANK(D68), "", IFERROR(VLOOKUP(D68, '[1]낚시보상 (2)'!$C$2:$D$118, 2, FALSE), 0))</f>
        <v>0</v>
      </c>
      <c r="E120" s="6">
        <f>IF(ISBLANK(E68), "", IFERROR(VLOOKUP(E68, '[1]낚시보상 (2)'!$C$2:$D$118, 2, FALSE), 0))</f>
        <v>9002885</v>
      </c>
      <c r="F120" s="222"/>
      <c r="G120" s="6">
        <f>IF(ISBLANK(G68), "", IFERROR(VLOOKUP(G68, '[1]낚시보상 (2)'!$C$2:$D$118, 2, FALSE), 0))</f>
        <v>9002897</v>
      </c>
      <c r="H120" s="6">
        <f>IF(ISBLANK(H68), "", IFERROR(VLOOKUP(H68, '[1]낚시보상 (2)'!$C$2:$D$118, 2, FALSE), 0))</f>
        <v>9002897</v>
      </c>
      <c r="I120" s="6">
        <f>IF(ISBLANK(I68), "", IFERROR(VLOOKUP(I68, '[1]낚시보상 (2)'!$C$2:$D$118, 2, FALSE), 0))</f>
        <v>9002897</v>
      </c>
      <c r="J120" s="222"/>
      <c r="K120" s="6">
        <f>IF(ISBLANK(K68), "", IFERROR(VLOOKUP(K68, '[1]낚시보상 (2)'!$C$2:$D$118, 2, FALSE), 0))</f>
        <v>9002965</v>
      </c>
      <c r="L120" s="6">
        <f>IF(ISBLANK(L68), "", IFERROR(VLOOKUP(L68, '[1]낚시보상 (2)'!$C$2:$D$118, 2, FALSE), 0))</f>
        <v>9002965</v>
      </c>
      <c r="M120" s="6">
        <f>IF(ISBLANK(M68), "", IFERROR(VLOOKUP(M68, '[1]낚시보상 (2)'!$C$2:$D$118, 2, FALSE), 0))</f>
        <v>0</v>
      </c>
      <c r="N120" s="222"/>
      <c r="P120" s="6">
        <f>IF(ISBLANK(P68), "", IFERROR(VLOOKUP(P68, '[1]낚시보상 (2)'!$C$2:$D$118, 2, FALSE), 0))</f>
        <v>9002897</v>
      </c>
      <c r="Q120" s="6">
        <f>IF(ISBLANK(Q68), "", IFERROR(VLOOKUP(Q68, '[1]낚시보상 (2)'!$C$2:$D$118, 2, FALSE), 0))</f>
        <v>9002897</v>
      </c>
      <c r="R120" s="6">
        <f>IF(ISBLANK(R68), "", IFERROR(VLOOKUP(R68, '[1]낚시보상 (2)'!$C$2:$D$118, 2, FALSE), 0))</f>
        <v>9002897</v>
      </c>
      <c r="S120" s="222"/>
      <c r="T120" s="6">
        <f>IF(ISBLANK(T68), "", IFERROR(VLOOKUP(T68, '[1]낚시보상 (2)'!$C$2:$D$118, 2, FALSE), 0))</f>
        <v>9002897</v>
      </c>
      <c r="U120" s="6">
        <f>IF(ISBLANK(U68), "", IFERROR(VLOOKUP(U68, '[1]낚시보상 (2)'!$C$2:$D$118, 2, FALSE), 0))</f>
        <v>9002897</v>
      </c>
      <c r="V120" s="6">
        <f>IF(ISBLANK(V68), "", IFERROR(VLOOKUP(V68, '[1]낚시보상 (2)'!$C$2:$D$118, 2, FALSE), 0))</f>
        <v>9002897</v>
      </c>
      <c r="W120" s="222"/>
      <c r="X120" s="6">
        <f>IF(ISBLANK(X68), "", IFERROR(VLOOKUP(X68, '[1]낚시보상 (2)'!$C$2:$D$118, 2, FALSE), 0))</f>
        <v>9002910</v>
      </c>
      <c r="Y120" s="6">
        <f>IF(ISBLANK(Y68), "", IFERROR(VLOOKUP(Y68, '[1]낚시보상 (2)'!$C$2:$D$118, 2, FALSE), 0))</f>
        <v>9002910</v>
      </c>
      <c r="Z120" s="6">
        <f>IF(ISBLANK(Z68), "", IFERROR(VLOOKUP(Z68, '[1]낚시보상 (2)'!$C$2:$D$118, 2, FALSE), 0))</f>
        <v>0</v>
      </c>
      <c r="AA120" s="222"/>
      <c r="AC120" s="6">
        <f>IF(ISBLANK(AC68), "", IFERROR(VLOOKUP(AC68, '[1]낚시보상 (2)'!$C$2:$D$118, 2, FALSE), 0))</f>
        <v>9002897</v>
      </c>
      <c r="AD120" s="6">
        <f>IF(ISBLANK(AD68), "", IFERROR(VLOOKUP(AD68, '[1]낚시보상 (2)'!$C$2:$D$118, 2, FALSE), 0))</f>
        <v>9002897</v>
      </c>
      <c r="AE120" s="6">
        <f>IF(ISBLANK(AE68), "", IFERROR(VLOOKUP(AE68, '[1]낚시보상 (2)'!$C$2:$D$118, 2, FALSE), 0))</f>
        <v>9002897</v>
      </c>
      <c r="AF120" s="222"/>
      <c r="AG120" s="6">
        <f>IF(ISBLANK(AG68), "", IFERROR(VLOOKUP(AG68, '[1]낚시보상 (2)'!$C$2:$D$118, 2, FALSE), 0))</f>
        <v>9002911</v>
      </c>
      <c r="AH120" s="6">
        <f>IF(ISBLANK(AH68), "", IFERROR(VLOOKUP(AH68, '[1]낚시보상 (2)'!$C$2:$D$118, 2, FALSE), 0))</f>
        <v>0</v>
      </c>
      <c r="AI120" s="6">
        <f>IF(ISBLANK(AI68), "", IFERROR(VLOOKUP(AI68, '[1]낚시보상 (2)'!$C$2:$D$118, 2, FALSE), 0))</f>
        <v>0</v>
      </c>
      <c r="AJ120" s="222"/>
      <c r="AK120" s="6">
        <f>IF(ISBLANK(AK68), "", IFERROR(VLOOKUP(AK68, '[1]낚시보상 (2)'!$C$2:$D$118, 2, FALSE), 0))</f>
        <v>9002911</v>
      </c>
      <c r="AL120" s="6">
        <f>IF(ISBLANK(AL68), "", IFERROR(VLOOKUP(AL68, '[1]낚시보상 (2)'!$C$2:$D$118, 2, FALSE), 0))</f>
        <v>0</v>
      </c>
      <c r="AM120" s="6">
        <f>IF(ISBLANK(AM68), "", IFERROR(VLOOKUP(AM68, '[1]낚시보상 (2)'!$C$2:$D$118, 2, FALSE), 0))</f>
        <v>0</v>
      </c>
    </row>
    <row r="121" spans="1:39" s="7" customFormat="1" x14ac:dyDescent="0.3">
      <c r="A121" s="225"/>
      <c r="C121" s="6">
        <f>IF(ISBLANK(C69), "", IFERROR(VLOOKUP(C69, '[1]낚시보상 (2)'!$C$2:$D$118, 2, FALSE), 0))</f>
        <v>9002870</v>
      </c>
      <c r="D121" s="6">
        <f>IF(ISBLANK(D69), "", IFERROR(VLOOKUP(D69, '[1]낚시보상 (2)'!$C$2:$D$118, 2, FALSE), 0))</f>
        <v>9002870</v>
      </c>
      <c r="E121" s="6">
        <f>IF(ISBLANK(E69), "", IFERROR(VLOOKUP(E69, '[1]낚시보상 (2)'!$C$2:$D$118, 2, FALSE), 0))</f>
        <v>9002870</v>
      </c>
      <c r="F121" s="222"/>
      <c r="G121" s="6">
        <f>IF(ISBLANK(G69), "", IFERROR(VLOOKUP(G69, '[1]낚시보상 (2)'!$C$2:$D$118, 2, FALSE), 0))</f>
        <v>9002965</v>
      </c>
      <c r="H121" s="6">
        <f>IF(ISBLANK(H69), "", IFERROR(VLOOKUP(H69, '[1]낚시보상 (2)'!$C$2:$D$118, 2, FALSE), 0))</f>
        <v>9002965</v>
      </c>
      <c r="I121" s="6">
        <f>IF(ISBLANK(I69), "", IFERROR(VLOOKUP(I69, '[1]낚시보상 (2)'!$C$2:$D$118, 2, FALSE), 0))</f>
        <v>9002965</v>
      </c>
      <c r="J121" s="222"/>
      <c r="K121" s="6">
        <f>IF(ISBLANK(K69), "", IFERROR(VLOOKUP(K69, '[1]낚시보상 (2)'!$C$2:$D$118, 2, FALSE), 0))</f>
        <v>9002953</v>
      </c>
      <c r="L121" s="6">
        <f>IF(ISBLANK(L69), "", IFERROR(VLOOKUP(L69, '[1]낚시보상 (2)'!$C$2:$D$118, 2, FALSE), 0))</f>
        <v>9002953</v>
      </c>
      <c r="M121" s="6">
        <f>IF(ISBLANK(M69), "", IFERROR(VLOOKUP(M69, '[1]낚시보상 (2)'!$C$2:$D$118, 2, FALSE), 0))</f>
        <v>9002953</v>
      </c>
      <c r="N121" s="222"/>
      <c r="P121" s="6">
        <f>IF(ISBLANK(P69), "", IFERROR(VLOOKUP(P69, '[1]낚시보상 (2)'!$C$2:$D$118, 2, FALSE), 0))</f>
        <v>9002911</v>
      </c>
      <c r="Q121" s="6">
        <f>IF(ISBLANK(Q69), "", IFERROR(VLOOKUP(Q69, '[1]낚시보상 (2)'!$C$2:$D$118, 2, FALSE), 0))</f>
        <v>9002911</v>
      </c>
      <c r="R121" s="6">
        <f>IF(ISBLANK(R69), "", IFERROR(VLOOKUP(R69, '[1]낚시보상 (2)'!$C$2:$D$118, 2, FALSE), 0))</f>
        <v>9002911</v>
      </c>
      <c r="S121" s="222"/>
      <c r="T121" s="6">
        <f>IF(ISBLANK(T69), "", IFERROR(VLOOKUP(T69, '[1]낚시보상 (2)'!$C$2:$D$118, 2, FALSE), 0))</f>
        <v>9002897</v>
      </c>
      <c r="U121" s="6">
        <f>IF(ISBLANK(U69), "", IFERROR(VLOOKUP(U69, '[1]낚시보상 (2)'!$C$2:$D$118, 2, FALSE), 0))</f>
        <v>9002897</v>
      </c>
      <c r="V121" s="6">
        <f>IF(ISBLANK(V69), "", IFERROR(VLOOKUP(V69, '[1]낚시보상 (2)'!$C$2:$D$118, 2, FALSE), 0))</f>
        <v>9002897</v>
      </c>
      <c r="W121" s="222"/>
      <c r="X121" s="6">
        <f>IF(ISBLANK(X69), "", IFERROR(VLOOKUP(X69, '[1]낚시보상 (2)'!$C$2:$D$118, 2, FALSE), 0))</f>
        <v>9002909</v>
      </c>
      <c r="Y121" s="6">
        <f>IF(ISBLANK(Y69), "", IFERROR(VLOOKUP(Y69, '[1]낚시보상 (2)'!$C$2:$D$118, 2, FALSE), 0))</f>
        <v>9002909</v>
      </c>
      <c r="Z121" s="6">
        <f>IF(ISBLANK(Z69), "", IFERROR(VLOOKUP(Z69, '[1]낚시보상 (2)'!$C$2:$D$118, 2, FALSE), 0))</f>
        <v>9002909</v>
      </c>
      <c r="AA121" s="222"/>
      <c r="AC121" s="6">
        <f>IF(ISBLANK(AC69), "", IFERROR(VLOOKUP(AC69, '[1]낚시보상 (2)'!$C$2:$D$118, 2, FALSE), 0))</f>
        <v>9002897</v>
      </c>
      <c r="AD121" s="6">
        <f>IF(ISBLANK(AD69), "", IFERROR(VLOOKUP(AD69, '[1]낚시보상 (2)'!$C$2:$D$118, 2, FALSE), 0))</f>
        <v>9002897</v>
      </c>
      <c r="AE121" s="6">
        <f>IF(ISBLANK(AE69), "", IFERROR(VLOOKUP(AE69, '[1]낚시보상 (2)'!$C$2:$D$118, 2, FALSE), 0))</f>
        <v>9002897</v>
      </c>
      <c r="AF121" s="222"/>
      <c r="AG121" s="6">
        <f>IF(ISBLANK(AG69), "", IFERROR(VLOOKUP(AG69, '[1]낚시보상 (2)'!$C$2:$D$118, 2, FALSE), 0))</f>
        <v>9002913</v>
      </c>
      <c r="AH121" s="6">
        <f>IF(ISBLANK(AH69), "", IFERROR(VLOOKUP(AH69, '[1]낚시보상 (2)'!$C$2:$D$118, 2, FALSE), 0))</f>
        <v>9002913</v>
      </c>
      <c r="AI121" s="6">
        <f>IF(ISBLANK(AI69), "", IFERROR(VLOOKUP(AI69, '[1]낚시보상 (2)'!$C$2:$D$118, 2, FALSE), 0))</f>
        <v>9002913</v>
      </c>
      <c r="AJ121" s="222"/>
      <c r="AK121" s="6">
        <f>IF(ISBLANK(AK69), "", IFERROR(VLOOKUP(AK69, '[1]낚시보상 (2)'!$C$2:$D$118, 2, FALSE), 0))</f>
        <v>9002913</v>
      </c>
      <c r="AL121" s="6">
        <f>IF(ISBLANK(AL69), "", IFERROR(VLOOKUP(AL69, '[1]낚시보상 (2)'!$C$2:$D$118, 2, FALSE), 0))</f>
        <v>9002913</v>
      </c>
      <c r="AM121" s="6">
        <f>IF(ISBLANK(AM69), "", IFERROR(VLOOKUP(AM69, '[1]낚시보상 (2)'!$C$2:$D$118, 2, FALSE), 0))</f>
        <v>9002913</v>
      </c>
    </row>
    <row r="122" spans="1:39" s="7" customFormat="1" x14ac:dyDescent="0.3">
      <c r="A122" s="225"/>
      <c r="C122" s="6">
        <f>IF(ISBLANK(C70), "", IFERROR(VLOOKUP(C70, '[1]낚시보상 (2)'!$C$2:$D$118, 2, FALSE), 0))</f>
        <v>9002892</v>
      </c>
      <c r="D122" s="6">
        <f>IF(ISBLANK(D70), "", IFERROR(VLOOKUP(D70, '[1]낚시보상 (2)'!$C$2:$D$118, 2, FALSE), 0))</f>
        <v>9002892</v>
      </c>
      <c r="E122" s="6">
        <f>IF(ISBLANK(E70), "", IFERROR(VLOOKUP(E70, '[1]낚시보상 (2)'!$C$2:$D$118, 2, FALSE), 0))</f>
        <v>9002892</v>
      </c>
      <c r="F122" s="222"/>
      <c r="G122" s="6">
        <f>IF(ISBLANK(G70), "", IFERROR(VLOOKUP(G70, '[1]낚시보상 (2)'!$C$2:$D$118, 2, FALSE), 0))</f>
        <v>9002953</v>
      </c>
      <c r="H122" s="6">
        <f>IF(ISBLANK(H70), "", IFERROR(VLOOKUP(H70, '[1]낚시보상 (2)'!$C$2:$D$118, 2, FALSE), 0))</f>
        <v>9002953</v>
      </c>
      <c r="I122" s="6">
        <f>IF(ISBLANK(I70), "", IFERROR(VLOOKUP(I70, '[1]낚시보상 (2)'!$C$2:$D$118, 2, FALSE), 0))</f>
        <v>9002953</v>
      </c>
      <c r="J122" s="222"/>
      <c r="K122" s="6">
        <f>IF(ISBLANK(K70), "", IFERROR(VLOOKUP(K70, '[1]낚시보상 (2)'!$C$2:$D$118, 2, FALSE), 0))</f>
        <v>9002941</v>
      </c>
      <c r="L122" s="6">
        <f>IF(ISBLANK(L70), "", IFERROR(VLOOKUP(L70, '[1]낚시보상 (2)'!$C$2:$D$118, 2, FALSE), 0))</f>
        <v>9002941</v>
      </c>
      <c r="M122" s="6">
        <f>IF(ISBLANK(M70), "", IFERROR(VLOOKUP(M70, '[1]낚시보상 (2)'!$C$2:$D$118, 2, FALSE), 0))</f>
        <v>9002941</v>
      </c>
      <c r="N122" s="222"/>
      <c r="P122" s="6">
        <f>IF(ISBLANK(P70), "", IFERROR(VLOOKUP(P70, '[1]낚시보상 (2)'!$C$2:$D$118, 2, FALSE), 0))</f>
        <v>9002926</v>
      </c>
      <c r="Q122" s="6">
        <f>IF(ISBLANK(Q70), "", IFERROR(VLOOKUP(Q70, '[1]낚시보상 (2)'!$C$2:$D$118, 2, FALSE), 0))</f>
        <v>9002926</v>
      </c>
      <c r="R122" s="6">
        <f>IF(ISBLANK(R70), "", IFERROR(VLOOKUP(R70, '[1]낚시보상 (2)'!$C$2:$D$118, 2, FALSE), 0))</f>
        <v>9002926</v>
      </c>
      <c r="S122" s="222"/>
      <c r="T122" s="6">
        <f>IF(ISBLANK(T70), "", IFERROR(VLOOKUP(T70, '[1]낚시보상 (2)'!$C$2:$D$118, 2, FALSE), 0))</f>
        <v>9002910</v>
      </c>
      <c r="U122" s="6">
        <f>IF(ISBLANK(U70), "", IFERROR(VLOOKUP(U70, '[1]낚시보상 (2)'!$C$2:$D$118, 2, FALSE), 0))</f>
        <v>9002910</v>
      </c>
      <c r="V122" s="6">
        <f>IF(ISBLANK(V70), "", IFERROR(VLOOKUP(V70, '[1]낚시보상 (2)'!$C$2:$D$118, 2, FALSE), 0))</f>
        <v>9002910</v>
      </c>
      <c r="W122" s="222"/>
      <c r="X122" s="6">
        <f>IF(ISBLANK(X70), "", IFERROR(VLOOKUP(X70, '[1]낚시보상 (2)'!$C$2:$D$118, 2, FALSE), 0))</f>
        <v>9002924</v>
      </c>
      <c r="Y122" s="6">
        <f>IF(ISBLANK(Y70), "", IFERROR(VLOOKUP(Y70, '[1]낚시보상 (2)'!$C$2:$D$118, 2, FALSE), 0))</f>
        <v>9002924</v>
      </c>
      <c r="Z122" s="6">
        <f>IF(ISBLANK(Z70), "", IFERROR(VLOOKUP(Z70, '[1]낚시보상 (2)'!$C$2:$D$118, 2, FALSE), 0))</f>
        <v>0</v>
      </c>
      <c r="AA122" s="222"/>
      <c r="AC122" s="6">
        <f>IF(ISBLANK(AC70), "", IFERROR(VLOOKUP(AC70, '[1]낚시보상 (2)'!$C$2:$D$118, 2, FALSE), 0))</f>
        <v>9002911</v>
      </c>
      <c r="AD122" s="6">
        <f>IF(ISBLANK(AD70), "", IFERROR(VLOOKUP(AD70, '[1]낚시보상 (2)'!$C$2:$D$118, 2, FALSE), 0))</f>
        <v>9002911</v>
      </c>
      <c r="AE122" s="6">
        <f>IF(ISBLANK(AE70), "", IFERROR(VLOOKUP(AE70, '[1]낚시보상 (2)'!$C$2:$D$118, 2, FALSE), 0))</f>
        <v>9002911</v>
      </c>
      <c r="AF122" s="222"/>
      <c r="AG122" s="6">
        <f>IF(ISBLANK(AG70), "", IFERROR(VLOOKUP(AG70, '[1]낚시보상 (2)'!$C$2:$D$118, 2, FALSE), 0))</f>
        <v>9002925</v>
      </c>
      <c r="AH122" s="6">
        <f>IF(ISBLANK(AH70), "", IFERROR(VLOOKUP(AH70, '[1]낚시보상 (2)'!$C$2:$D$118, 2, FALSE), 0))</f>
        <v>9002925</v>
      </c>
      <c r="AI122" s="6">
        <f>IF(ISBLANK(AI70), "", IFERROR(VLOOKUP(AI70, '[1]낚시보상 (2)'!$C$2:$D$118, 2, FALSE), 0))</f>
        <v>0</v>
      </c>
      <c r="AJ122" s="222"/>
      <c r="AK122" s="6">
        <f>IF(ISBLANK(AK70), "", IFERROR(VLOOKUP(AK70, '[1]낚시보상 (2)'!$C$2:$D$118, 2, FALSE), 0))</f>
        <v>9002912</v>
      </c>
      <c r="AL122" s="6">
        <f>IF(ISBLANK(AL70), "", IFERROR(VLOOKUP(AL70, '[1]낚시보상 (2)'!$C$2:$D$118, 2, FALSE), 0))</f>
        <v>0</v>
      </c>
      <c r="AM122" s="6">
        <f>IF(ISBLANK(AM70), "", IFERROR(VLOOKUP(AM70, '[1]낚시보상 (2)'!$C$2:$D$118, 2, FALSE), 0))</f>
        <v>0</v>
      </c>
    </row>
    <row r="123" spans="1:39" s="7" customFormat="1" x14ac:dyDescent="0.3">
      <c r="A123" s="225"/>
      <c r="C123" s="6">
        <f>IF(ISBLANK(C71), "", IFERROR(VLOOKUP(C71, '[1]낚시보상 (2)'!$C$2:$D$118, 2, FALSE), 0))</f>
        <v>9002965</v>
      </c>
      <c r="D123" s="6">
        <f>IF(ISBLANK(D71), "", IFERROR(VLOOKUP(D71, '[1]낚시보상 (2)'!$C$2:$D$118, 2, FALSE), 0))</f>
        <v>9002965</v>
      </c>
      <c r="E123" s="6">
        <f>IF(ISBLANK(E71), "", IFERROR(VLOOKUP(E71, '[1]낚시보상 (2)'!$C$2:$D$118, 2, FALSE), 0))</f>
        <v>9002965</v>
      </c>
      <c r="F123" s="222"/>
      <c r="G123" s="6">
        <f>IF(ISBLANK(G71), "", IFERROR(VLOOKUP(G71, '[1]낚시보상 (2)'!$C$2:$D$118, 2, FALSE), 0))</f>
        <v>9002945</v>
      </c>
      <c r="H123" s="6">
        <f>IF(ISBLANK(H71), "", IFERROR(VLOOKUP(H71, '[1]낚시보상 (2)'!$C$2:$D$118, 2, FALSE), 0))</f>
        <v>9002945</v>
      </c>
      <c r="I123" s="6">
        <f>IF(ISBLANK(I71), "", IFERROR(VLOOKUP(I71, '[1]낚시보상 (2)'!$C$2:$D$118, 2, FALSE), 0))</f>
        <v>9002945</v>
      </c>
      <c r="J123" s="222"/>
      <c r="K123" s="6">
        <f>IF(ISBLANK(K71), "", IFERROR(VLOOKUP(K71, '[1]낚시보상 (2)'!$C$2:$D$118, 2, FALSE), 0))</f>
        <v>9002934</v>
      </c>
      <c r="L123" s="6">
        <f>IF(ISBLANK(L71), "", IFERROR(VLOOKUP(L71, '[1]낚시보상 (2)'!$C$2:$D$118, 2, FALSE), 0))</f>
        <v>9002934</v>
      </c>
      <c r="M123" s="6">
        <f>IF(ISBLANK(M71), "", IFERROR(VLOOKUP(M71, '[1]낚시보상 (2)'!$C$2:$D$118, 2, FALSE), 0))</f>
        <v>9002934</v>
      </c>
      <c r="N123" s="222"/>
      <c r="P123" s="6">
        <f>IF(ISBLANK(P71), "", IFERROR(VLOOKUP(P71, '[1]낚시보상 (2)'!$C$2:$D$118, 2, FALSE), 0))</f>
        <v>9002890</v>
      </c>
      <c r="Q123" s="6">
        <f>IF(ISBLANK(Q71), "", IFERROR(VLOOKUP(Q71, '[1]낚시보상 (2)'!$C$2:$D$118, 2, FALSE), 0))</f>
        <v>9002890</v>
      </c>
      <c r="R123" s="6">
        <f>IF(ISBLANK(R71), "", IFERROR(VLOOKUP(R71, '[1]낚시보상 (2)'!$C$2:$D$118, 2, FALSE), 0))</f>
        <v>9002890</v>
      </c>
      <c r="S123" s="222"/>
      <c r="T123" s="6">
        <f>IF(ISBLANK(T71), "", IFERROR(VLOOKUP(T71, '[1]낚시보상 (2)'!$C$2:$D$118, 2, FALSE), 0))</f>
        <v>9002925</v>
      </c>
      <c r="U123" s="6">
        <f>IF(ISBLANK(U71), "", IFERROR(VLOOKUP(U71, '[1]낚시보상 (2)'!$C$2:$D$118, 2, FALSE), 0))</f>
        <v>9002925</v>
      </c>
      <c r="V123" s="6">
        <f>IF(ISBLANK(V71), "", IFERROR(VLOOKUP(V71, '[1]낚시보상 (2)'!$C$2:$D$118, 2, FALSE), 0))</f>
        <v>9002925</v>
      </c>
      <c r="W123" s="222"/>
      <c r="X123" s="6">
        <f>IF(ISBLANK(X71), "", IFERROR(VLOOKUP(X71, '[1]낚시보상 (2)'!$C$2:$D$118, 2, FALSE), 0))</f>
        <v>9002858</v>
      </c>
      <c r="Y123" s="6">
        <f>IF(ISBLANK(Y71), "", IFERROR(VLOOKUP(Y71, '[1]낚시보상 (2)'!$C$2:$D$118, 2, FALSE), 0))</f>
        <v>9002858</v>
      </c>
      <c r="Z123" s="6">
        <f>IF(ISBLANK(Z71), "", IFERROR(VLOOKUP(Z71, '[1]낚시보상 (2)'!$C$2:$D$118, 2, FALSE), 0))</f>
        <v>0</v>
      </c>
      <c r="AA123" s="222"/>
      <c r="AC123" s="6">
        <f>IF(ISBLANK(AC71), "", IFERROR(VLOOKUP(AC71, '[1]낚시보상 (2)'!$C$2:$D$118, 2, FALSE), 0))</f>
        <v>9002926</v>
      </c>
      <c r="AD123" s="6">
        <f>IF(ISBLANK(AD71), "", IFERROR(VLOOKUP(AD71, '[1]낚시보상 (2)'!$C$2:$D$118, 2, FALSE), 0))</f>
        <v>9002926</v>
      </c>
      <c r="AE123" s="6">
        <f>IF(ISBLANK(AE71), "", IFERROR(VLOOKUP(AE71, '[1]낚시보상 (2)'!$C$2:$D$118, 2, FALSE), 0))</f>
        <v>9002926</v>
      </c>
      <c r="AF123" s="222"/>
      <c r="AG123" s="6">
        <f>IF(ISBLANK(AG71), "", IFERROR(VLOOKUP(AG71, '[1]낚시보상 (2)'!$C$2:$D$118, 2, FALSE), 0))</f>
        <v>9002858</v>
      </c>
      <c r="AH123" s="6">
        <f>IF(ISBLANK(AH71), "", IFERROR(VLOOKUP(AH71, '[1]낚시보상 (2)'!$C$2:$D$118, 2, FALSE), 0))</f>
        <v>9002858</v>
      </c>
      <c r="AI123" s="6">
        <f>IF(ISBLANK(AI71), "", IFERROR(VLOOKUP(AI71, '[1]낚시보상 (2)'!$C$2:$D$118, 2, FALSE), 0))</f>
        <v>9002858</v>
      </c>
      <c r="AJ123" s="222"/>
      <c r="AK123" s="6">
        <f>IF(ISBLANK(AK71), "", IFERROR(VLOOKUP(AK71, '[1]낚시보상 (2)'!$C$2:$D$118, 2, FALSE), 0))</f>
        <v>9002924</v>
      </c>
      <c r="AL123" s="6">
        <f>IF(ISBLANK(AL71), "", IFERROR(VLOOKUP(AL71, '[1]낚시보상 (2)'!$C$2:$D$118, 2, FALSE), 0))</f>
        <v>9002924</v>
      </c>
      <c r="AM123" s="6">
        <f>IF(ISBLANK(AM71), "", IFERROR(VLOOKUP(AM71, '[1]낚시보상 (2)'!$C$2:$D$118, 2, FALSE), 0))</f>
        <v>0</v>
      </c>
    </row>
    <row r="124" spans="1:39" s="7" customFormat="1" x14ac:dyDescent="0.3">
      <c r="A124" s="225"/>
      <c r="C124" s="6">
        <f>IF(ISBLANK(C72), "", IFERROR(VLOOKUP(C72, '[1]낚시보상 (2)'!$C$2:$D$118, 2, FALSE), 0))</f>
        <v>9002946</v>
      </c>
      <c r="D124" s="6">
        <f>IF(ISBLANK(D72), "", IFERROR(VLOOKUP(D72, '[1]낚시보상 (2)'!$C$2:$D$118, 2, FALSE), 0))</f>
        <v>9002946</v>
      </c>
      <c r="E124" s="6">
        <f>IF(ISBLANK(E72), "", IFERROR(VLOOKUP(E72, '[1]낚시보상 (2)'!$C$2:$D$118, 2, FALSE), 0))</f>
        <v>9002946</v>
      </c>
      <c r="F124" s="222"/>
      <c r="G124" s="6">
        <f>IF(ISBLANK(G72), "", IFERROR(VLOOKUP(G72, '[1]낚시보상 (2)'!$C$2:$D$118, 2, FALSE), 0))</f>
        <v>9002934</v>
      </c>
      <c r="H124" s="6">
        <f>IF(ISBLANK(H72), "", IFERROR(VLOOKUP(H72, '[1]낚시보상 (2)'!$C$2:$D$118, 2, FALSE), 0))</f>
        <v>9002934</v>
      </c>
      <c r="I124" s="6">
        <f>IF(ISBLANK(I72), "", IFERROR(VLOOKUP(I72, '[1]낚시보상 (2)'!$C$2:$D$118, 2, FALSE), 0))</f>
        <v>9002934</v>
      </c>
      <c r="J124" s="222"/>
      <c r="K124" s="6">
        <f>IF(ISBLANK(K72), "", IFERROR(VLOOKUP(K72, '[1]낚시보상 (2)'!$C$2:$D$118, 2, FALSE), 0))</f>
        <v>9002858</v>
      </c>
      <c r="L124" s="6">
        <f>IF(ISBLANK(L72), "", IFERROR(VLOOKUP(L72, '[1]낚시보상 (2)'!$C$2:$D$118, 2, FALSE), 0))</f>
        <v>9002858</v>
      </c>
      <c r="M124" s="6">
        <f>IF(ISBLANK(M72), "", IFERROR(VLOOKUP(M72, '[1]낚시보상 (2)'!$C$2:$D$118, 2, FALSE), 0))</f>
        <v>9002858</v>
      </c>
      <c r="N124" s="222"/>
      <c r="P124" s="6">
        <f>IF(ISBLANK(P72), "", IFERROR(VLOOKUP(P72, '[1]낚시보상 (2)'!$C$2:$D$118, 2, FALSE), 0))</f>
        <v>9002903</v>
      </c>
      <c r="Q124" s="6">
        <f>IF(ISBLANK(Q72), "", IFERROR(VLOOKUP(Q72, '[1]낚시보상 (2)'!$C$2:$D$118, 2, FALSE), 0))</f>
        <v>9002903</v>
      </c>
      <c r="R124" s="6">
        <f>IF(ISBLANK(R72), "", IFERROR(VLOOKUP(R72, '[1]낚시보상 (2)'!$C$2:$D$118, 2, FALSE), 0))</f>
        <v>9002903</v>
      </c>
      <c r="S124" s="222"/>
      <c r="T124" s="6">
        <f>IF(ISBLANK(T72), "", IFERROR(VLOOKUP(T72, '[1]낚시보상 (2)'!$C$2:$D$118, 2, FALSE), 0))</f>
        <v>9002858</v>
      </c>
      <c r="U124" s="6">
        <f>IF(ISBLANK(U72), "", IFERROR(VLOOKUP(U72, '[1]낚시보상 (2)'!$C$2:$D$118, 2, FALSE), 0))</f>
        <v>9002858</v>
      </c>
      <c r="V124" s="6">
        <f>IF(ISBLANK(V72), "", IFERROR(VLOOKUP(V72, '[1]낚시보상 (2)'!$C$2:$D$118, 2, FALSE), 0))</f>
        <v>9002858</v>
      </c>
      <c r="W124" s="222"/>
      <c r="X124" s="6">
        <f>IF(ISBLANK(X72), "", IFERROR(VLOOKUP(X72, '[1]낚시보상 (2)'!$C$2:$D$118, 2, FALSE), 0))</f>
        <v>9002857</v>
      </c>
      <c r="Y124" s="6">
        <f>IF(ISBLANK(Y72), "", IFERROR(VLOOKUP(Y72, '[1]낚시보상 (2)'!$C$2:$D$118, 2, FALSE), 0))</f>
        <v>9002857</v>
      </c>
      <c r="Z124" s="6">
        <f>IF(ISBLANK(Z72), "", IFERROR(VLOOKUP(Z72, '[1]낚시보상 (2)'!$C$2:$D$118, 2, FALSE), 0))</f>
        <v>0</v>
      </c>
      <c r="AA124" s="222"/>
      <c r="AC124" s="6">
        <f>IF(ISBLANK(AC72), "", IFERROR(VLOOKUP(AC72, '[1]낚시보상 (2)'!$C$2:$D$118, 2, FALSE), 0))</f>
        <v>9002890</v>
      </c>
      <c r="AD124" s="6">
        <f>IF(ISBLANK(AD72), "", IFERROR(VLOOKUP(AD72, '[1]낚시보상 (2)'!$C$2:$D$118, 2, FALSE), 0))</f>
        <v>9002890</v>
      </c>
      <c r="AE124" s="6">
        <f>IF(ISBLANK(AE72), "", IFERROR(VLOOKUP(AE72, '[1]낚시보상 (2)'!$C$2:$D$118, 2, FALSE), 0))</f>
        <v>9002890</v>
      </c>
      <c r="AF124" s="222"/>
      <c r="AG124" s="6">
        <f>IF(ISBLANK(AG72), "", IFERROR(VLOOKUP(AG72, '[1]낚시보상 (2)'!$C$2:$D$118, 2, FALSE), 0))</f>
        <v>9002903</v>
      </c>
      <c r="AH124" s="6">
        <f>IF(ISBLANK(AH72), "", IFERROR(VLOOKUP(AH72, '[1]낚시보상 (2)'!$C$2:$D$118, 2, FALSE), 0))</f>
        <v>9002903</v>
      </c>
      <c r="AI124" s="6">
        <f>IF(ISBLANK(AI72), "", IFERROR(VLOOKUP(AI72, '[1]낚시보상 (2)'!$C$2:$D$118, 2, FALSE), 0))</f>
        <v>0</v>
      </c>
      <c r="AJ124" s="222"/>
      <c r="AK124" s="6">
        <f>IF(ISBLANK(AK72), "", IFERROR(VLOOKUP(AK72, '[1]낚시보상 (2)'!$C$2:$D$118, 2, FALSE), 0))</f>
        <v>9002858</v>
      </c>
      <c r="AL124" s="6">
        <f>IF(ISBLANK(AL72), "", IFERROR(VLOOKUP(AL72, '[1]낚시보상 (2)'!$C$2:$D$118, 2, FALSE), 0))</f>
        <v>9002858</v>
      </c>
      <c r="AM124" s="6">
        <f>IF(ISBLANK(AM72), "", IFERROR(VLOOKUP(AM72, '[1]낚시보상 (2)'!$C$2:$D$118, 2, FALSE), 0))</f>
        <v>0</v>
      </c>
    </row>
    <row r="125" spans="1:39" s="7" customFormat="1" x14ac:dyDescent="0.3">
      <c r="A125" s="225"/>
      <c r="C125" s="6">
        <f>IF(ISBLANK(C73), "", IFERROR(VLOOKUP(C73, '[1]낚시보상 (2)'!$C$2:$D$118, 2, FALSE), 0))</f>
        <v>9002890</v>
      </c>
      <c r="D125" s="6">
        <f>IF(ISBLANK(D73), "", IFERROR(VLOOKUP(D73, '[1]낚시보상 (2)'!$C$2:$D$118, 2, FALSE), 0))</f>
        <v>9002890</v>
      </c>
      <c r="E125" s="6">
        <f>IF(ISBLANK(E73), "", IFERROR(VLOOKUP(E73, '[1]낚시보상 (2)'!$C$2:$D$118, 2, FALSE), 0))</f>
        <v>9002890</v>
      </c>
      <c r="F125" s="222"/>
      <c r="G125" s="6">
        <f>IF(ISBLANK(G73), "", IFERROR(VLOOKUP(G73, '[1]낚시보상 (2)'!$C$2:$D$118, 2, FALSE), 0))</f>
        <v>9002865</v>
      </c>
      <c r="H125" s="6">
        <f>IF(ISBLANK(H73), "", IFERROR(VLOOKUP(H73, '[1]낚시보상 (2)'!$C$2:$D$118, 2, FALSE), 0))</f>
        <v>9002865</v>
      </c>
      <c r="I125" s="6">
        <f>IF(ISBLANK(I73), "", IFERROR(VLOOKUP(I73, '[1]낚시보상 (2)'!$C$2:$D$118, 2, FALSE), 0))</f>
        <v>9002865</v>
      </c>
      <c r="J125" s="222"/>
      <c r="K125" s="6">
        <f>IF(ISBLANK(K73), "", IFERROR(VLOOKUP(K73, '[1]낚시보상 (2)'!$C$2:$D$118, 2, FALSE), 0))</f>
        <v>9002866</v>
      </c>
      <c r="L125" s="6">
        <f>IF(ISBLANK(L73), "", IFERROR(VLOOKUP(L73, '[1]낚시보상 (2)'!$C$2:$D$118, 2, FALSE), 0))</f>
        <v>9002866</v>
      </c>
      <c r="M125" s="6">
        <f>IF(ISBLANK(M73), "", IFERROR(VLOOKUP(M73, '[1]낚시보상 (2)'!$C$2:$D$118, 2, FALSE), 0))</f>
        <v>9002866</v>
      </c>
      <c r="N125" s="222"/>
      <c r="P125" s="6">
        <f>IF(ISBLANK(P73), "", IFERROR(VLOOKUP(P73, '[1]낚시보상 (2)'!$C$2:$D$118, 2, FALSE), 0))</f>
        <v>9002894</v>
      </c>
      <c r="Q125" s="6">
        <f>IF(ISBLANK(Q73), "", IFERROR(VLOOKUP(Q73, '[1]낚시보상 (2)'!$C$2:$D$118, 2, FALSE), 0))</f>
        <v>9002894</v>
      </c>
      <c r="R125" s="6">
        <f>IF(ISBLANK(R73), "", IFERROR(VLOOKUP(R73, '[1]낚시보상 (2)'!$C$2:$D$118, 2, FALSE), 0))</f>
        <v>9002894</v>
      </c>
      <c r="S125" s="222"/>
      <c r="T125" s="6">
        <f>IF(ISBLANK(T73), "", IFERROR(VLOOKUP(T73, '[1]낚시보상 (2)'!$C$2:$D$118, 2, FALSE), 0))</f>
        <v>9002895</v>
      </c>
      <c r="U125" s="6">
        <f>IF(ISBLANK(U73), "", IFERROR(VLOOKUP(U73, '[1]낚시보상 (2)'!$C$2:$D$118, 2, FALSE), 0))</f>
        <v>9002895</v>
      </c>
      <c r="V125" s="6">
        <f>IF(ISBLANK(V73), "", IFERROR(VLOOKUP(V73, '[1]낚시보상 (2)'!$C$2:$D$118, 2, FALSE), 0))</f>
        <v>0</v>
      </c>
      <c r="W125" s="222"/>
      <c r="X125" s="6">
        <f>IF(ISBLANK(X73), "", IFERROR(VLOOKUP(X73, '[1]낚시보상 (2)'!$C$2:$D$118, 2, FALSE), 0))</f>
        <v>0</v>
      </c>
      <c r="Y125" s="6">
        <f>IF(ISBLANK(Y73), "", IFERROR(VLOOKUP(Y73, '[1]낚시보상 (2)'!$C$2:$D$118, 2, FALSE), 0))</f>
        <v>0</v>
      </c>
      <c r="Z125" s="6">
        <f>IF(ISBLANK(Z73), "", IFERROR(VLOOKUP(Z73, '[1]낚시보상 (2)'!$C$2:$D$118, 2, FALSE), 0))</f>
        <v>9002856</v>
      </c>
      <c r="AA125" s="222"/>
      <c r="AC125" s="6">
        <f>IF(ISBLANK(AC73), "", IFERROR(VLOOKUP(AC73, '[1]낚시보상 (2)'!$C$2:$D$118, 2, FALSE), 0))</f>
        <v>9002903</v>
      </c>
      <c r="AD125" s="6">
        <f>IF(ISBLANK(AD73), "", IFERROR(VLOOKUP(AD73, '[1]낚시보상 (2)'!$C$2:$D$118, 2, FALSE), 0))</f>
        <v>9002903</v>
      </c>
      <c r="AE125" s="6">
        <f>IF(ISBLANK(AE73), "", IFERROR(VLOOKUP(AE73, '[1]낚시보상 (2)'!$C$2:$D$118, 2, FALSE), 0))</f>
        <v>9002903</v>
      </c>
      <c r="AF125" s="222"/>
      <c r="AG125" s="6">
        <f>IF(ISBLANK(AG73), "", IFERROR(VLOOKUP(AG73, '[1]낚시보상 (2)'!$C$2:$D$118, 2, FALSE), 0))</f>
        <v>9002893</v>
      </c>
      <c r="AH125" s="6">
        <f>IF(ISBLANK(AH73), "", IFERROR(VLOOKUP(AH73, '[1]낚시보상 (2)'!$C$2:$D$118, 2, FALSE), 0))</f>
        <v>9002893</v>
      </c>
      <c r="AI125" s="6">
        <f>IF(ISBLANK(AI73), "", IFERROR(VLOOKUP(AI73, '[1]낚시보상 (2)'!$C$2:$D$118, 2, FALSE), 0))</f>
        <v>9002893</v>
      </c>
      <c r="AJ125" s="222"/>
      <c r="AK125" s="6">
        <f>IF(ISBLANK(AK73), "", IFERROR(VLOOKUP(AK73, '[1]낚시보상 (2)'!$C$2:$D$118, 2, FALSE), 0))</f>
        <v>9002857</v>
      </c>
      <c r="AL125" s="6">
        <f>IF(ISBLANK(AL73), "", IFERROR(VLOOKUP(AL73, '[1]낚시보상 (2)'!$C$2:$D$118, 2, FALSE), 0))</f>
        <v>9002857</v>
      </c>
      <c r="AM125" s="6">
        <f>IF(ISBLANK(AM73), "", IFERROR(VLOOKUP(AM73, '[1]낚시보상 (2)'!$C$2:$D$118, 2, FALSE), 0))</f>
        <v>0</v>
      </c>
    </row>
    <row r="126" spans="1:39" s="7" customFormat="1" x14ac:dyDescent="0.3">
      <c r="A126" s="225"/>
      <c r="C126" s="6">
        <f>IF(ISBLANK(C74), "", IFERROR(VLOOKUP(C74, '[1]낚시보상 (2)'!$C$2:$D$118, 2, FALSE), 0))</f>
        <v>9002903</v>
      </c>
      <c r="D126" s="6">
        <f>IF(ISBLANK(D74), "", IFERROR(VLOOKUP(D74, '[1]낚시보상 (2)'!$C$2:$D$118, 2, FALSE), 0))</f>
        <v>9002903</v>
      </c>
      <c r="E126" s="6">
        <f>IF(ISBLANK(E74), "", IFERROR(VLOOKUP(E74, '[1]낚시보상 (2)'!$C$2:$D$118, 2, FALSE), 0))</f>
        <v>9002903</v>
      </c>
      <c r="F126" s="222"/>
      <c r="G126" s="6">
        <f>IF(ISBLANK(G74), "", IFERROR(VLOOKUP(G74, '[1]낚시보상 (2)'!$C$2:$D$118, 2, FALSE), 0))</f>
        <v>9002890</v>
      </c>
      <c r="H126" s="6">
        <f>IF(ISBLANK(H74), "", IFERROR(VLOOKUP(H74, '[1]낚시보상 (2)'!$C$2:$D$118, 2, FALSE), 0))</f>
        <v>9002890</v>
      </c>
      <c r="I126" s="6">
        <f>IF(ISBLANK(I74), "", IFERROR(VLOOKUP(I74, '[1]낚시보상 (2)'!$C$2:$D$118, 2, FALSE), 0))</f>
        <v>9002890</v>
      </c>
      <c r="J126" s="222"/>
      <c r="K126" s="6">
        <f>IF(ISBLANK(K74), "", IFERROR(VLOOKUP(K74, '[1]낚시보상 (2)'!$C$2:$D$118, 2, FALSE), 0))</f>
        <v>9002890</v>
      </c>
      <c r="L126" s="6">
        <f>IF(ISBLANK(L74), "", IFERROR(VLOOKUP(L74, '[1]낚시보상 (2)'!$C$2:$D$118, 2, FALSE), 0))</f>
        <v>9002890</v>
      </c>
      <c r="M126" s="6">
        <f>IF(ISBLANK(M74), "", IFERROR(VLOOKUP(M74, '[1]낚시보상 (2)'!$C$2:$D$118, 2, FALSE), 0))</f>
        <v>9002890</v>
      </c>
      <c r="N126" s="222"/>
      <c r="P126" s="6">
        <f>IF(ISBLANK(P74), "", IFERROR(VLOOKUP(P74, '[1]낚시보상 (2)'!$C$2:$D$118, 2, FALSE), 0))</f>
        <v>9002893</v>
      </c>
      <c r="Q126" s="6">
        <f>IF(ISBLANK(Q74), "", IFERROR(VLOOKUP(Q74, '[1]낚시보상 (2)'!$C$2:$D$118, 2, FALSE), 0))</f>
        <v>9002893</v>
      </c>
      <c r="R126" s="6">
        <f>IF(ISBLANK(R74), "", IFERROR(VLOOKUP(R74, '[1]낚시보상 (2)'!$C$2:$D$118, 2, FALSE), 0))</f>
        <v>9002893</v>
      </c>
      <c r="S126" s="222"/>
      <c r="T126" s="6">
        <f>IF(ISBLANK(T74), "", IFERROR(VLOOKUP(T74, '[1]낚시보상 (2)'!$C$2:$D$118, 2, FALSE), 0))</f>
        <v>9002903</v>
      </c>
      <c r="U126" s="6">
        <f>IF(ISBLANK(U74), "", IFERROR(VLOOKUP(U74, '[1]낚시보상 (2)'!$C$2:$D$118, 2, FALSE), 0))</f>
        <v>9002903</v>
      </c>
      <c r="V126" s="6">
        <f>IF(ISBLANK(V74), "", IFERROR(VLOOKUP(V74, '[1]낚시보상 (2)'!$C$2:$D$118, 2, FALSE), 0))</f>
        <v>9002903</v>
      </c>
      <c r="W126" s="222"/>
      <c r="X126" s="6">
        <f>IF(ISBLANK(X74), "", IFERROR(VLOOKUP(X74, '[1]낚시보상 (2)'!$C$2:$D$118, 2, FALSE), 0))</f>
        <v>9002895</v>
      </c>
      <c r="Y126" s="6">
        <f>IF(ISBLANK(Y74), "", IFERROR(VLOOKUP(Y74, '[1]낚시보상 (2)'!$C$2:$D$118, 2, FALSE), 0))</f>
        <v>9002895</v>
      </c>
      <c r="Z126" s="6">
        <f>IF(ISBLANK(Z74), "", IFERROR(VLOOKUP(Z74, '[1]낚시보상 (2)'!$C$2:$D$118, 2, FALSE), 0))</f>
        <v>0</v>
      </c>
      <c r="AA126" s="222"/>
      <c r="AC126" s="6">
        <f>IF(ISBLANK(AC74), "", IFERROR(VLOOKUP(AC74, '[1]낚시보상 (2)'!$C$2:$D$118, 2, FALSE), 0))</f>
        <v>9002894</v>
      </c>
      <c r="AD126" s="6">
        <f>IF(ISBLANK(AD74), "", IFERROR(VLOOKUP(AD74, '[1]낚시보상 (2)'!$C$2:$D$118, 2, FALSE), 0))</f>
        <v>9002894</v>
      </c>
      <c r="AE126" s="6">
        <f>IF(ISBLANK(AE74), "", IFERROR(VLOOKUP(AE74, '[1]낚시보상 (2)'!$C$2:$D$118, 2, FALSE), 0))</f>
        <v>9002894</v>
      </c>
      <c r="AF126" s="222"/>
      <c r="AG126" s="6">
        <f>IF(ISBLANK(AG74), "", IFERROR(VLOOKUP(AG74, '[1]낚시보상 (2)'!$C$2:$D$118, 2, FALSE), 0))</f>
        <v>9002956</v>
      </c>
      <c r="AH126" s="6">
        <f>IF(ISBLANK(AH74), "", IFERROR(VLOOKUP(AH74, '[1]낚시보상 (2)'!$C$2:$D$118, 2, FALSE), 0))</f>
        <v>9002956</v>
      </c>
      <c r="AI126" s="6">
        <f>IF(ISBLANK(AI74), "", IFERROR(VLOOKUP(AI74, '[1]낚시보상 (2)'!$C$2:$D$118, 2, FALSE), 0))</f>
        <v>9002956</v>
      </c>
      <c r="AJ126" s="222"/>
      <c r="AK126" s="6">
        <f>IF(ISBLANK(AK74), "", IFERROR(VLOOKUP(AK74, '[1]낚시보상 (2)'!$C$2:$D$118, 2, FALSE), 0))</f>
        <v>9002903</v>
      </c>
      <c r="AL126" s="6">
        <f>IF(ISBLANK(AL74), "", IFERROR(VLOOKUP(AL74, '[1]낚시보상 (2)'!$C$2:$D$118, 2, FALSE), 0))</f>
        <v>0</v>
      </c>
      <c r="AM126" s="6">
        <f>IF(ISBLANK(AM74), "", IFERROR(VLOOKUP(AM74, '[1]낚시보상 (2)'!$C$2:$D$118, 2, FALSE), 0))</f>
        <v>0</v>
      </c>
    </row>
    <row r="127" spans="1:39" s="7" customFormat="1" x14ac:dyDescent="0.3">
      <c r="A127" s="225"/>
      <c r="C127" s="6">
        <f>IF(ISBLANK(C75), "", IFERROR(VLOOKUP(C75, '[1]낚시보상 (2)'!$C$2:$D$118, 2, FALSE), 0))</f>
        <v>9002894</v>
      </c>
      <c r="D127" s="6">
        <f>IF(ISBLANK(D75), "", IFERROR(VLOOKUP(D75, '[1]낚시보상 (2)'!$C$2:$D$118, 2, FALSE), 0))</f>
        <v>9002894</v>
      </c>
      <c r="E127" s="6">
        <f>IF(ISBLANK(E75), "", IFERROR(VLOOKUP(E75, '[1]낚시보상 (2)'!$C$2:$D$118, 2, FALSE), 0))</f>
        <v>9002894</v>
      </c>
      <c r="F127" s="222"/>
      <c r="G127" s="6">
        <f>IF(ISBLANK(G75), "", IFERROR(VLOOKUP(G75, '[1]낚시보상 (2)'!$C$2:$D$118, 2, FALSE), 0))</f>
        <v>9002903</v>
      </c>
      <c r="H127" s="6">
        <f>IF(ISBLANK(H75), "", IFERROR(VLOOKUP(H75, '[1]낚시보상 (2)'!$C$2:$D$118, 2, FALSE), 0))</f>
        <v>9002903</v>
      </c>
      <c r="I127" s="6">
        <f>IF(ISBLANK(I75), "", IFERROR(VLOOKUP(I75, '[1]낚시보상 (2)'!$C$2:$D$118, 2, FALSE), 0))</f>
        <v>9002903</v>
      </c>
      <c r="J127" s="222"/>
      <c r="K127" s="6">
        <f>IF(ISBLANK(K75), "", IFERROR(VLOOKUP(K75, '[1]낚시보상 (2)'!$C$2:$D$118, 2, FALSE), 0))</f>
        <v>9002903</v>
      </c>
      <c r="L127" s="6">
        <f>IF(ISBLANK(L75), "", IFERROR(VLOOKUP(L75, '[1]낚시보상 (2)'!$C$2:$D$118, 2, FALSE), 0))</f>
        <v>9002903</v>
      </c>
      <c r="M127" s="6">
        <f>IF(ISBLANK(M75), "", IFERROR(VLOOKUP(M75, '[1]낚시보상 (2)'!$C$2:$D$118, 2, FALSE), 0))</f>
        <v>9002903</v>
      </c>
      <c r="N127" s="222"/>
      <c r="P127" s="6">
        <f>IF(ISBLANK(P75), "", IFERROR(VLOOKUP(P75, '[1]낚시보상 (2)'!$C$2:$D$118, 2, FALSE), 0))</f>
        <v>9002948</v>
      </c>
      <c r="Q127" s="6">
        <f>IF(ISBLANK(Q75), "", IFERROR(VLOOKUP(Q75, '[1]낚시보상 (2)'!$C$2:$D$118, 2, FALSE), 0))</f>
        <v>9002948</v>
      </c>
      <c r="R127" s="6">
        <f>IF(ISBLANK(R75), "", IFERROR(VLOOKUP(R75, '[1]낚시보상 (2)'!$C$2:$D$118, 2, FALSE), 0))</f>
        <v>9002948</v>
      </c>
      <c r="S127" s="222"/>
      <c r="T127" s="6">
        <f>IF(ISBLANK(T75), "", IFERROR(VLOOKUP(T75, '[1]낚시보상 (2)'!$C$2:$D$118, 2, FALSE), 0))</f>
        <v>9002893</v>
      </c>
      <c r="U127" s="6">
        <f>IF(ISBLANK(U75), "", IFERROR(VLOOKUP(U75, '[1]낚시보상 (2)'!$C$2:$D$118, 2, FALSE), 0))</f>
        <v>9002893</v>
      </c>
      <c r="V127" s="6">
        <f>IF(ISBLANK(V75), "", IFERROR(VLOOKUP(V75, '[1]낚시보상 (2)'!$C$2:$D$118, 2, FALSE), 0))</f>
        <v>9002893</v>
      </c>
      <c r="W127" s="222"/>
      <c r="X127" s="6">
        <f>IF(ISBLANK(X75), "", IFERROR(VLOOKUP(X75, '[1]낚시보상 (2)'!$C$2:$D$118, 2, FALSE), 0))</f>
        <v>9002903</v>
      </c>
      <c r="Y127" s="6">
        <f>IF(ISBLANK(Y75), "", IFERROR(VLOOKUP(Y75, '[1]낚시보상 (2)'!$C$2:$D$118, 2, FALSE), 0))</f>
        <v>9002903</v>
      </c>
      <c r="Z127" s="6">
        <f>IF(ISBLANK(Z75), "", IFERROR(VLOOKUP(Z75, '[1]낚시보상 (2)'!$C$2:$D$118, 2, FALSE), 0))</f>
        <v>9002903</v>
      </c>
      <c r="AA127" s="222"/>
      <c r="AC127" s="6">
        <f>IF(ISBLANK(AC75), "", IFERROR(VLOOKUP(AC75, '[1]낚시보상 (2)'!$C$2:$D$118, 2, FALSE), 0))</f>
        <v>9002893</v>
      </c>
      <c r="AD127" s="6">
        <f>IF(ISBLANK(AD75), "", IFERROR(VLOOKUP(AD75, '[1]낚시보상 (2)'!$C$2:$D$118, 2, FALSE), 0))</f>
        <v>9002893</v>
      </c>
      <c r="AE127" s="6">
        <f>IF(ISBLANK(AE75), "", IFERROR(VLOOKUP(AE75, '[1]낚시보상 (2)'!$C$2:$D$118, 2, FALSE), 0))</f>
        <v>9002893</v>
      </c>
      <c r="AF127" s="222"/>
      <c r="AG127" s="6">
        <f>IF(ISBLANK(AG75), "", IFERROR(VLOOKUP(AG75, '[1]낚시보상 (2)'!$C$2:$D$118, 2, FALSE), 0))</f>
        <v>9002947</v>
      </c>
      <c r="AH127" s="6">
        <f>IF(ISBLANK(AH75), "", IFERROR(VLOOKUP(AH75, '[1]낚시보상 (2)'!$C$2:$D$118, 2, FALSE), 0))</f>
        <v>9002947</v>
      </c>
      <c r="AI127" s="6">
        <f>IF(ISBLANK(AI75), "", IFERROR(VLOOKUP(AI75, '[1]낚시보상 (2)'!$C$2:$D$118, 2, FALSE), 0))</f>
        <v>9002947</v>
      </c>
      <c r="AJ127" s="222"/>
      <c r="AK127" s="6">
        <f>IF(ISBLANK(AK75), "", IFERROR(VLOOKUP(AK75, '[1]낚시보상 (2)'!$C$2:$D$118, 2, FALSE), 0))</f>
        <v>9002893</v>
      </c>
      <c r="AL127" s="6">
        <f>IF(ISBLANK(AL75), "", IFERROR(VLOOKUP(AL75, '[1]낚시보상 (2)'!$C$2:$D$118, 2, FALSE), 0))</f>
        <v>9002893</v>
      </c>
      <c r="AM127" s="6">
        <f>IF(ISBLANK(AM75), "", IFERROR(VLOOKUP(AM75, '[1]낚시보상 (2)'!$C$2:$D$118, 2, FALSE), 0))</f>
        <v>9002893</v>
      </c>
    </row>
    <row r="128" spans="1:39" s="7" customFormat="1" x14ac:dyDescent="0.3">
      <c r="A128" s="225"/>
      <c r="C128" s="6">
        <f>IF(ISBLANK(C76), "", IFERROR(VLOOKUP(C76, '[1]낚시보상 (2)'!$C$2:$D$118, 2, FALSE), 0))</f>
        <v>9002948</v>
      </c>
      <c r="D128" s="6">
        <f>IF(ISBLANK(D76), "", IFERROR(VLOOKUP(D76, '[1]낚시보상 (2)'!$C$2:$D$118, 2, FALSE), 0))</f>
        <v>9002948</v>
      </c>
      <c r="E128" s="6">
        <f>IF(ISBLANK(E76), "", IFERROR(VLOOKUP(E76, '[1]낚시보상 (2)'!$C$2:$D$118, 2, FALSE), 0))</f>
        <v>9002948</v>
      </c>
      <c r="F128" s="222"/>
      <c r="G128" s="6">
        <f>IF(ISBLANK(G76), "", IFERROR(VLOOKUP(G76, '[1]낚시보상 (2)'!$C$2:$D$118, 2, FALSE), 0))</f>
        <v>9002894</v>
      </c>
      <c r="H128" s="6">
        <f>IF(ISBLANK(H76), "", IFERROR(VLOOKUP(H76, '[1]낚시보상 (2)'!$C$2:$D$118, 2, FALSE), 0))</f>
        <v>9002894</v>
      </c>
      <c r="I128" s="6">
        <f>IF(ISBLANK(I76), "", IFERROR(VLOOKUP(I76, '[1]낚시보상 (2)'!$C$2:$D$118, 2, FALSE), 0))</f>
        <v>9002894</v>
      </c>
      <c r="J128" s="222"/>
      <c r="K128" s="6">
        <f>IF(ISBLANK(K76), "", IFERROR(VLOOKUP(K76, '[1]낚시보상 (2)'!$C$2:$D$118, 2, FALSE), 0))</f>
        <v>9002894</v>
      </c>
      <c r="L128" s="6">
        <f>IF(ISBLANK(L76), "", IFERROR(VLOOKUP(L76, '[1]낚시보상 (2)'!$C$2:$D$118, 2, FALSE), 0))</f>
        <v>9002894</v>
      </c>
      <c r="M128" s="6">
        <f>IF(ISBLANK(M76), "", IFERROR(VLOOKUP(M76, '[1]낚시보상 (2)'!$C$2:$D$118, 2, FALSE), 0))</f>
        <v>9002894</v>
      </c>
      <c r="N128" s="222"/>
      <c r="P128" s="6">
        <f>IF(ISBLANK(P76), "", IFERROR(VLOOKUP(P76, '[1]낚시보상 (2)'!$C$2:$D$118, 2, FALSE), 0))</f>
        <v>9002886</v>
      </c>
      <c r="Q128" s="6">
        <f>IF(ISBLANK(Q76), "", IFERROR(VLOOKUP(Q76, '[1]낚시보상 (2)'!$C$2:$D$118, 2, FALSE), 0))</f>
        <v>9002886</v>
      </c>
      <c r="R128" s="6">
        <f>IF(ISBLANK(R76), "", IFERROR(VLOOKUP(R76, '[1]낚시보상 (2)'!$C$2:$D$118, 2, FALSE), 0))</f>
        <v>9002886</v>
      </c>
      <c r="S128" s="222"/>
      <c r="T128" s="6">
        <f>IF(ISBLANK(T76), "", IFERROR(VLOOKUP(T76, '[1]낚시보상 (2)'!$C$2:$D$118, 2, FALSE), 0))</f>
        <v>9002956</v>
      </c>
      <c r="U128" s="6">
        <f>IF(ISBLANK(U76), "", IFERROR(VLOOKUP(U76, '[1]낚시보상 (2)'!$C$2:$D$118, 2, FALSE), 0))</f>
        <v>9002956</v>
      </c>
      <c r="V128" s="6">
        <f>IF(ISBLANK(V76), "", IFERROR(VLOOKUP(V76, '[1]낚시보상 (2)'!$C$2:$D$118, 2, FALSE), 0))</f>
        <v>9002956</v>
      </c>
      <c r="W128" s="222"/>
      <c r="X128" s="6">
        <f>IF(ISBLANK(X76), "", IFERROR(VLOOKUP(X76, '[1]낚시보상 (2)'!$C$2:$D$118, 2, FALSE), 0))</f>
        <v>9002893</v>
      </c>
      <c r="Y128" s="6">
        <f>IF(ISBLANK(Y76), "", IFERROR(VLOOKUP(Y76, '[1]낚시보상 (2)'!$C$2:$D$118, 2, FALSE), 0))</f>
        <v>9002893</v>
      </c>
      <c r="Z128" s="6">
        <f>IF(ISBLANK(Z76), "", IFERROR(VLOOKUP(Z76, '[1]낚시보상 (2)'!$C$2:$D$118, 2, FALSE), 0))</f>
        <v>9002893</v>
      </c>
      <c r="AA128" s="222"/>
      <c r="AC128" s="6">
        <f>IF(ISBLANK(AC76), "", IFERROR(VLOOKUP(AC76, '[1]낚시보상 (2)'!$C$2:$D$118, 2, FALSE), 0))</f>
        <v>9002948</v>
      </c>
      <c r="AD128" s="6">
        <f>IF(ISBLANK(AD76), "", IFERROR(VLOOKUP(AD76, '[1]낚시보상 (2)'!$C$2:$D$118, 2, FALSE), 0))</f>
        <v>9002948</v>
      </c>
      <c r="AE128" s="6">
        <f>IF(ISBLANK(AE76), "", IFERROR(VLOOKUP(AE76, '[1]낚시보상 (2)'!$C$2:$D$118, 2, FALSE), 0))</f>
        <v>9002948</v>
      </c>
      <c r="AF128" s="222"/>
      <c r="AG128" s="6">
        <f>IF(ISBLANK(AG76), "", IFERROR(VLOOKUP(AG76, '[1]낚시보상 (2)'!$C$2:$D$118, 2, FALSE), 0))</f>
        <v>9002929</v>
      </c>
      <c r="AH128" s="6">
        <f>IF(ISBLANK(AH76), "", IFERROR(VLOOKUP(AH76, '[1]낚시보상 (2)'!$C$2:$D$118, 2, FALSE), 0))</f>
        <v>9002929</v>
      </c>
      <c r="AI128" s="6">
        <f>IF(ISBLANK(AI76), "", IFERROR(VLOOKUP(AI76, '[1]낚시보상 (2)'!$C$2:$D$118, 2, FALSE), 0))</f>
        <v>0</v>
      </c>
      <c r="AJ128" s="222"/>
      <c r="AK128" s="6">
        <f>IF(ISBLANK(AK76), "", IFERROR(VLOOKUP(AK76, '[1]낚시보상 (2)'!$C$2:$D$118, 2, FALSE), 0))</f>
        <v>9002956</v>
      </c>
      <c r="AL128" s="6">
        <f>IF(ISBLANK(AL76), "", IFERROR(VLOOKUP(AL76, '[1]낚시보상 (2)'!$C$2:$D$118, 2, FALSE), 0))</f>
        <v>9002956</v>
      </c>
      <c r="AM128" s="6">
        <f>IF(ISBLANK(AM76), "", IFERROR(VLOOKUP(AM76, '[1]낚시보상 (2)'!$C$2:$D$118, 2, FALSE), 0))</f>
        <v>9002956</v>
      </c>
    </row>
    <row r="129" spans="1:39" s="7" customFormat="1" x14ac:dyDescent="0.3">
      <c r="A129" s="225"/>
      <c r="C129" s="6">
        <f>IF(ISBLANK(C77), "", IFERROR(VLOOKUP(C77, '[1]낚시보상 (2)'!$C$2:$D$118, 2, FALSE), 0))</f>
        <v>0</v>
      </c>
      <c r="D129" s="6">
        <f>IF(ISBLANK(D77), "", IFERROR(VLOOKUP(D77, '[1]낚시보상 (2)'!$C$2:$D$118, 2, FALSE), 0))</f>
        <v>9002886</v>
      </c>
      <c r="E129" s="6">
        <f>IF(ISBLANK(E77), "", IFERROR(VLOOKUP(E77, '[1]낚시보상 (2)'!$C$2:$D$118, 2, FALSE), 0))</f>
        <v>9002886</v>
      </c>
      <c r="F129" s="222"/>
      <c r="G129" s="6">
        <f>IF(ISBLANK(G77), "", IFERROR(VLOOKUP(G77, '[1]낚시보상 (2)'!$C$2:$D$118, 2, FALSE), 0))</f>
        <v>9002948</v>
      </c>
      <c r="H129" s="6">
        <f>IF(ISBLANK(H77), "", IFERROR(VLOOKUP(H77, '[1]낚시보상 (2)'!$C$2:$D$118, 2, FALSE), 0))</f>
        <v>9002948</v>
      </c>
      <c r="I129" s="6">
        <f>IF(ISBLANK(I77), "", IFERROR(VLOOKUP(I77, '[1]낚시보상 (2)'!$C$2:$D$118, 2, FALSE), 0))</f>
        <v>9002948</v>
      </c>
      <c r="J129" s="222"/>
      <c r="K129" s="6">
        <f>IF(ISBLANK(K77), "", IFERROR(VLOOKUP(K77, '[1]낚시보상 (2)'!$C$2:$D$118, 2, FALSE), 0))</f>
        <v>9002948</v>
      </c>
      <c r="L129" s="6">
        <f>IF(ISBLANK(L77), "", IFERROR(VLOOKUP(L77, '[1]낚시보상 (2)'!$C$2:$D$118, 2, FALSE), 0))</f>
        <v>9002948</v>
      </c>
      <c r="M129" s="6">
        <f>IF(ISBLANK(M77), "", IFERROR(VLOOKUP(M77, '[1]낚시보상 (2)'!$C$2:$D$118, 2, FALSE), 0))</f>
        <v>0</v>
      </c>
      <c r="N129" s="222"/>
      <c r="P129" s="6">
        <f>IF(ISBLANK(P77), "", IFERROR(VLOOKUP(P77, '[1]낚시보상 (2)'!$C$2:$D$118, 2, FALSE), 0))</f>
        <v>9002887</v>
      </c>
      <c r="Q129" s="6">
        <f>IF(ISBLANK(Q77), "", IFERROR(VLOOKUP(Q77, '[1]낚시보상 (2)'!$C$2:$D$118, 2, FALSE), 0))</f>
        <v>9002887</v>
      </c>
      <c r="R129" s="6">
        <f>IF(ISBLANK(R77), "", IFERROR(VLOOKUP(R77, '[1]낚시보상 (2)'!$C$2:$D$118, 2, FALSE), 0))</f>
        <v>9002887</v>
      </c>
      <c r="S129" s="222"/>
      <c r="T129" s="6">
        <f>IF(ISBLANK(T77), "", IFERROR(VLOOKUP(T77, '[1]낚시보상 (2)'!$C$2:$D$118, 2, FALSE), 0))</f>
        <v>0</v>
      </c>
      <c r="U129" s="6">
        <f>IF(ISBLANK(U77), "", IFERROR(VLOOKUP(U77, '[1]낚시보상 (2)'!$C$2:$D$118, 2, FALSE), 0))</f>
        <v>9002947</v>
      </c>
      <c r="V129" s="6">
        <f>IF(ISBLANK(V77), "", IFERROR(VLOOKUP(V77, '[1]낚시보상 (2)'!$C$2:$D$118, 2, FALSE), 0))</f>
        <v>9002947</v>
      </c>
      <c r="W129" s="222"/>
      <c r="X129" s="6">
        <f>IF(ISBLANK(X77), "", IFERROR(VLOOKUP(X77, '[1]낚시보상 (2)'!$C$2:$D$118, 2, FALSE), 0))</f>
        <v>9002956</v>
      </c>
      <c r="Y129" s="6">
        <f>IF(ISBLANK(Y77), "", IFERROR(VLOOKUP(Y77, '[1]낚시보상 (2)'!$C$2:$D$118, 2, FALSE), 0))</f>
        <v>9002956</v>
      </c>
      <c r="Z129" s="6">
        <f>IF(ISBLANK(Z77), "", IFERROR(VLOOKUP(Z77, '[1]낚시보상 (2)'!$C$2:$D$118, 2, FALSE), 0))</f>
        <v>9002956</v>
      </c>
      <c r="AA129" s="222"/>
      <c r="AC129" s="6">
        <f>IF(ISBLANK(AC77), "", IFERROR(VLOOKUP(AC77, '[1]낚시보상 (2)'!$C$2:$D$118, 2, FALSE), 0))</f>
        <v>9002886</v>
      </c>
      <c r="AD129" s="6">
        <f>IF(ISBLANK(AD77), "", IFERROR(VLOOKUP(AD77, '[1]낚시보상 (2)'!$C$2:$D$118, 2, FALSE), 0))</f>
        <v>9002886</v>
      </c>
      <c r="AE129" s="6">
        <f>IF(ISBLANK(AE77), "", IFERROR(VLOOKUP(AE77, '[1]낚시보상 (2)'!$C$2:$D$118, 2, FALSE), 0))</f>
        <v>9002886</v>
      </c>
      <c r="AF129" s="222"/>
      <c r="AG129" s="6">
        <f>IF(ISBLANK(AG77), "", IFERROR(VLOOKUP(AG77, '[1]낚시보상 (2)'!$C$2:$D$118, 2, FALSE), 0))</f>
        <v>9002859</v>
      </c>
      <c r="AH129" s="6">
        <f>IF(ISBLANK(AH77), "", IFERROR(VLOOKUP(AH77, '[1]낚시보상 (2)'!$C$2:$D$118, 2, FALSE), 0))</f>
        <v>9002859</v>
      </c>
      <c r="AI129" s="6">
        <f>IF(ISBLANK(AI77), "", IFERROR(VLOOKUP(AI77, '[1]낚시보상 (2)'!$C$2:$D$118, 2, FALSE), 0))</f>
        <v>0</v>
      </c>
      <c r="AJ129" s="222"/>
      <c r="AK129" s="6">
        <f>IF(ISBLANK(AK77), "", IFERROR(VLOOKUP(AK77, '[1]낚시보상 (2)'!$C$2:$D$118, 2, FALSE), 0))</f>
        <v>9002947</v>
      </c>
      <c r="AL129" s="6">
        <f>IF(ISBLANK(AL77), "", IFERROR(VLOOKUP(AL77, '[1]낚시보상 (2)'!$C$2:$D$118, 2, FALSE), 0))</f>
        <v>9002947</v>
      </c>
      <c r="AM129" s="6">
        <f>IF(ISBLANK(AM77), "", IFERROR(VLOOKUP(AM77, '[1]낚시보상 (2)'!$C$2:$D$118, 2, FALSE), 0))</f>
        <v>9002947</v>
      </c>
    </row>
    <row r="130" spans="1:39" s="7" customFormat="1" x14ac:dyDescent="0.3">
      <c r="A130" s="225"/>
      <c r="C130" s="6">
        <f>IF(ISBLANK(C78), "", IFERROR(VLOOKUP(C78, '[1]낚시보상 (2)'!$C$2:$D$118, 2, FALSE), 0))</f>
        <v>0</v>
      </c>
      <c r="D130" s="6">
        <f>IF(ISBLANK(D78), "", IFERROR(VLOOKUP(D78, '[1]낚시보상 (2)'!$C$2:$D$118, 2, FALSE), 0))</f>
        <v>0</v>
      </c>
      <c r="E130" s="6">
        <f>IF(ISBLANK(E78), "", IFERROR(VLOOKUP(E78, '[1]낚시보상 (2)'!$C$2:$D$118, 2, FALSE), 0))</f>
        <v>0</v>
      </c>
      <c r="F130" s="222"/>
      <c r="G130" s="6">
        <f>IF(ISBLANK(G78), "", IFERROR(VLOOKUP(G78, '[1]낚시보상 (2)'!$C$2:$D$118, 2, FALSE), 0))</f>
        <v>0</v>
      </c>
      <c r="H130" s="6">
        <f>IF(ISBLANK(H78), "", IFERROR(VLOOKUP(H78, '[1]낚시보상 (2)'!$C$2:$D$118, 2, FALSE), 0))</f>
        <v>9002956</v>
      </c>
      <c r="I130" s="6">
        <f>IF(ISBLANK(I78), "", IFERROR(VLOOKUP(I78, '[1]낚시보상 (2)'!$C$2:$D$118, 2, FALSE), 0))</f>
        <v>9002956</v>
      </c>
      <c r="J130" s="222"/>
      <c r="K130" s="6">
        <f>IF(ISBLANK(K78), "", IFERROR(VLOOKUP(K78, '[1]낚시보상 (2)'!$C$2:$D$118, 2, FALSE), 0))</f>
        <v>0</v>
      </c>
      <c r="L130" s="6">
        <f>IF(ISBLANK(L78), "", IFERROR(VLOOKUP(L78, '[1]낚시보상 (2)'!$C$2:$D$118, 2, FALSE), 0))</f>
        <v>9002956</v>
      </c>
      <c r="M130" s="6">
        <f>IF(ISBLANK(M78), "", IFERROR(VLOOKUP(M78, '[1]낚시보상 (2)'!$C$2:$D$118, 2, FALSE), 0))</f>
        <v>9002956</v>
      </c>
      <c r="N130" s="222"/>
      <c r="P130" s="6">
        <f>IF(ISBLANK(P78), "", IFERROR(VLOOKUP(P78, '[1]낚시보상 (2)'!$C$2:$D$118, 2, FALSE), 0))</f>
        <v>0</v>
      </c>
      <c r="Q130" s="6">
        <f>IF(ISBLANK(Q78), "", IFERROR(VLOOKUP(Q78, '[1]낚시보상 (2)'!$C$2:$D$118, 2, FALSE), 0))</f>
        <v>0</v>
      </c>
      <c r="R130" s="6">
        <f>IF(ISBLANK(R78), "", IFERROR(VLOOKUP(R78, '[1]낚시보상 (2)'!$C$2:$D$118, 2, FALSE), 0))</f>
        <v>0</v>
      </c>
      <c r="S130" s="222"/>
      <c r="T130" s="6">
        <f>IF(ISBLANK(T78), "", IFERROR(VLOOKUP(T78, '[1]낚시보상 (2)'!$C$2:$D$118, 2, FALSE), 0))</f>
        <v>9002929</v>
      </c>
      <c r="U130" s="6">
        <f>IF(ISBLANK(U78), "", IFERROR(VLOOKUP(U78, '[1]낚시보상 (2)'!$C$2:$D$118, 2, FALSE), 0))</f>
        <v>9002929</v>
      </c>
      <c r="V130" s="6">
        <f>IF(ISBLANK(V78), "", IFERROR(VLOOKUP(V78, '[1]낚시보상 (2)'!$C$2:$D$118, 2, FALSE), 0))</f>
        <v>9002929</v>
      </c>
      <c r="W130" s="222"/>
      <c r="X130" s="6">
        <f>IF(ISBLANK(X78), "", IFERROR(VLOOKUP(X78, '[1]낚시보상 (2)'!$C$2:$D$118, 2, FALSE), 0))</f>
        <v>9002947</v>
      </c>
      <c r="Y130" s="6">
        <f>IF(ISBLANK(Y78), "", IFERROR(VLOOKUP(Y78, '[1]낚시보상 (2)'!$C$2:$D$118, 2, FALSE), 0))</f>
        <v>9002947</v>
      </c>
      <c r="Z130" s="6">
        <f>IF(ISBLANK(Z78), "", IFERROR(VLOOKUP(Z78, '[1]낚시보상 (2)'!$C$2:$D$118, 2, FALSE), 0))</f>
        <v>9002947</v>
      </c>
      <c r="AA130" s="222"/>
      <c r="AC130" s="6">
        <f>IF(ISBLANK(AC78), "", IFERROR(VLOOKUP(AC78, '[1]낚시보상 (2)'!$C$2:$D$118, 2, FALSE), 0))</f>
        <v>9002887</v>
      </c>
      <c r="AD130" s="6">
        <f>IF(ISBLANK(AD78), "", IFERROR(VLOOKUP(AD78, '[1]낚시보상 (2)'!$C$2:$D$118, 2, FALSE), 0))</f>
        <v>9002887</v>
      </c>
      <c r="AE130" s="6">
        <f>IF(ISBLANK(AE78), "", IFERROR(VLOOKUP(AE78, '[1]낚시보상 (2)'!$C$2:$D$118, 2, FALSE), 0))</f>
        <v>9002887</v>
      </c>
      <c r="AF130" s="222"/>
      <c r="AG130" s="6">
        <f>IF(ISBLANK(AG78), "", IFERROR(VLOOKUP(AG78, '[1]낚시보상 (2)'!$C$2:$D$118, 2, FALSE), 0))</f>
        <v>9002886</v>
      </c>
      <c r="AH130" s="6">
        <f>IF(ISBLANK(AH78), "", IFERROR(VLOOKUP(AH78, '[1]낚시보상 (2)'!$C$2:$D$118, 2, FALSE), 0))</f>
        <v>9002886</v>
      </c>
      <c r="AI130" s="6">
        <f>IF(ISBLANK(AI78), "", IFERROR(VLOOKUP(AI78, '[1]낚시보상 (2)'!$C$2:$D$118, 2, FALSE), 0))</f>
        <v>9002886</v>
      </c>
      <c r="AJ130" s="222"/>
      <c r="AK130" s="6">
        <f>IF(ISBLANK(AK78), "", IFERROR(VLOOKUP(AK78, '[1]낚시보상 (2)'!$C$2:$D$118, 2, FALSE), 0))</f>
        <v>9002929</v>
      </c>
      <c r="AL130" s="6">
        <f>IF(ISBLANK(AL78), "", IFERROR(VLOOKUP(AL78, '[1]낚시보상 (2)'!$C$2:$D$118, 2, FALSE), 0))</f>
        <v>9002929</v>
      </c>
      <c r="AM130" s="6">
        <f>IF(ISBLANK(AM78), "", IFERROR(VLOOKUP(AM78, '[1]낚시보상 (2)'!$C$2:$D$118, 2, FALSE), 0))</f>
        <v>0</v>
      </c>
    </row>
    <row r="131" spans="1:39" s="7" customFormat="1" x14ac:dyDescent="0.3">
      <c r="A131" s="225"/>
      <c r="C131" s="6">
        <f>IF(ISBLANK(C79), "", IFERROR(VLOOKUP(C79, '[1]낚시보상 (2)'!$C$2:$D$118, 2, FALSE), 0))</f>
        <v>0</v>
      </c>
      <c r="D131" s="6">
        <f>IF(ISBLANK(D79), "", IFERROR(VLOOKUP(D79, '[1]낚시보상 (2)'!$C$2:$D$118, 2, FALSE), 0))</f>
        <v>0</v>
      </c>
      <c r="E131" s="6">
        <f>IF(ISBLANK(E79), "", IFERROR(VLOOKUP(E79, '[1]낚시보상 (2)'!$C$2:$D$118, 2, FALSE), 0))</f>
        <v>0</v>
      </c>
      <c r="F131" s="222"/>
      <c r="G131" s="6">
        <f>IF(ISBLANK(G79), "", IFERROR(VLOOKUP(G79, '[1]낚시보상 (2)'!$C$2:$D$118, 2, FALSE), 0))</f>
        <v>0</v>
      </c>
      <c r="H131" s="6">
        <f>IF(ISBLANK(H79), "", IFERROR(VLOOKUP(H79, '[1]낚시보상 (2)'!$C$2:$D$118, 2, FALSE), 0))</f>
        <v>9002947</v>
      </c>
      <c r="I131" s="6">
        <f>IF(ISBLANK(I79), "", IFERROR(VLOOKUP(I79, '[1]낚시보상 (2)'!$C$2:$D$118, 2, FALSE), 0))</f>
        <v>9002947</v>
      </c>
      <c r="J131" s="222"/>
      <c r="K131" s="6">
        <f>IF(ISBLANK(K79), "", IFERROR(VLOOKUP(K79, '[1]낚시보상 (2)'!$C$2:$D$118, 2, FALSE), 0))</f>
        <v>0</v>
      </c>
      <c r="L131" s="6">
        <f>IF(ISBLANK(L79), "", IFERROR(VLOOKUP(L79, '[1]낚시보상 (2)'!$C$2:$D$118, 2, FALSE), 0))</f>
        <v>9002947</v>
      </c>
      <c r="M131" s="6">
        <f>IF(ISBLANK(M79), "", IFERROR(VLOOKUP(M79, '[1]낚시보상 (2)'!$C$2:$D$118, 2, FALSE), 0))</f>
        <v>9002947</v>
      </c>
      <c r="N131" s="222"/>
      <c r="P131" s="6">
        <f>IF(ISBLANK(P79), "", IFERROR(VLOOKUP(P79, '[1]낚시보상 (2)'!$C$2:$D$118, 2, FALSE), 0))</f>
        <v>0</v>
      </c>
      <c r="Q131" s="6">
        <f>IF(ISBLANK(Q79), "", IFERROR(VLOOKUP(Q79, '[1]낚시보상 (2)'!$C$2:$D$118, 2, FALSE), 0))</f>
        <v>0</v>
      </c>
      <c r="R131" s="6">
        <f>IF(ISBLANK(R79), "", IFERROR(VLOOKUP(R79, '[1]낚시보상 (2)'!$C$2:$D$118, 2, FALSE), 0))</f>
        <v>0</v>
      </c>
      <c r="S131" s="222"/>
      <c r="T131" s="6">
        <f>IF(ISBLANK(T79), "", IFERROR(VLOOKUP(T79, '[1]낚시보상 (2)'!$C$2:$D$118, 2, FALSE), 0))</f>
        <v>9002886</v>
      </c>
      <c r="U131" s="6">
        <f>IF(ISBLANK(U79), "", IFERROR(VLOOKUP(U79, '[1]낚시보상 (2)'!$C$2:$D$118, 2, FALSE), 0))</f>
        <v>9002886</v>
      </c>
      <c r="V131" s="6">
        <f>IF(ISBLANK(V79), "", IFERROR(VLOOKUP(V79, '[1]낚시보상 (2)'!$C$2:$D$118, 2, FALSE), 0))</f>
        <v>9002886</v>
      </c>
      <c r="W131" s="222"/>
      <c r="X131" s="6">
        <f>IF(ISBLANK(X79), "", IFERROR(VLOOKUP(X79, '[1]낚시보상 (2)'!$C$2:$D$118, 2, FALSE), 0))</f>
        <v>9002929</v>
      </c>
      <c r="Y131" s="6">
        <f>IF(ISBLANK(Y79), "", IFERROR(VLOOKUP(Y79, '[1]낚시보상 (2)'!$C$2:$D$118, 2, FALSE), 0))</f>
        <v>9002929</v>
      </c>
      <c r="Z131" s="6">
        <f>IF(ISBLANK(Z79), "", IFERROR(VLOOKUP(Z79, '[1]낚시보상 (2)'!$C$2:$D$118, 2, FALSE), 0))</f>
        <v>0</v>
      </c>
      <c r="AA131" s="222"/>
      <c r="AC131" s="6">
        <f>IF(ISBLANK(AC79), "", IFERROR(VLOOKUP(AC79, '[1]낚시보상 (2)'!$C$2:$D$118, 2, FALSE), 0))</f>
        <v>9002889</v>
      </c>
      <c r="AD131" s="6">
        <f>IF(ISBLANK(AD79), "", IFERROR(VLOOKUP(AD79, '[1]낚시보상 (2)'!$C$2:$D$118, 2, FALSE), 0))</f>
        <v>9002889</v>
      </c>
      <c r="AE131" s="6">
        <f>IF(ISBLANK(AE79), "", IFERROR(VLOOKUP(AE79, '[1]낚시보상 (2)'!$C$2:$D$118, 2, FALSE), 0))</f>
        <v>9002889</v>
      </c>
      <c r="AF131" s="222"/>
      <c r="AG131" s="6">
        <f>IF(ISBLANK(AG79), "", IFERROR(VLOOKUP(AG79, '[1]낚시보상 (2)'!$C$2:$D$118, 2, FALSE), 0))</f>
        <v>9002887</v>
      </c>
      <c r="AH131" s="6">
        <f>IF(ISBLANK(AH79), "", IFERROR(VLOOKUP(AH79, '[1]낚시보상 (2)'!$C$2:$D$118, 2, FALSE), 0))</f>
        <v>9002887</v>
      </c>
      <c r="AI131" s="6">
        <f>IF(ISBLANK(AI79), "", IFERROR(VLOOKUP(AI79, '[1]낚시보상 (2)'!$C$2:$D$118, 2, FALSE), 0))</f>
        <v>9002887</v>
      </c>
      <c r="AJ131" s="222"/>
      <c r="AK131" s="6">
        <f>IF(ISBLANK(AK79), "", IFERROR(VLOOKUP(AK79, '[1]낚시보상 (2)'!$C$2:$D$118, 2, FALSE), 0))</f>
        <v>9002859</v>
      </c>
      <c r="AL131" s="6">
        <f>IF(ISBLANK(AL79), "", IFERROR(VLOOKUP(AL79, '[1]낚시보상 (2)'!$C$2:$D$118, 2, FALSE), 0))</f>
        <v>0</v>
      </c>
      <c r="AM131" s="6">
        <f>IF(ISBLANK(AM79), "", IFERROR(VLOOKUP(AM79, '[1]낚시보상 (2)'!$C$2:$D$118, 2, FALSE), 0))</f>
        <v>0</v>
      </c>
    </row>
    <row r="132" spans="1:39" s="7" customFormat="1" x14ac:dyDescent="0.3">
      <c r="A132" s="225"/>
      <c r="C132" s="6">
        <f>IF(ISBLANK(C80), "", IFERROR(VLOOKUP(C80, '[1]낚시보상 (2)'!$C$2:$D$118, 2, FALSE), 0))</f>
        <v>0</v>
      </c>
      <c r="D132" s="6">
        <f>IF(ISBLANK(D80), "", IFERROR(VLOOKUP(D80, '[1]낚시보상 (2)'!$C$2:$D$118, 2, FALSE), 0))</f>
        <v>0</v>
      </c>
      <c r="E132" s="6">
        <f>IF(ISBLANK(E80), "", IFERROR(VLOOKUP(E80, '[1]낚시보상 (2)'!$C$2:$D$118, 2, FALSE), 0))</f>
        <v>0</v>
      </c>
      <c r="F132" s="222"/>
      <c r="G132" s="6">
        <f>IF(ISBLANK(G80), "", IFERROR(VLOOKUP(G80, '[1]낚시보상 (2)'!$C$2:$D$118, 2, FALSE), 0))</f>
        <v>0</v>
      </c>
      <c r="H132" s="6">
        <f>IF(ISBLANK(H80), "", IFERROR(VLOOKUP(H80, '[1]낚시보상 (2)'!$C$2:$D$118, 2, FALSE), 0))</f>
        <v>9002886</v>
      </c>
      <c r="I132" s="6">
        <f>IF(ISBLANK(I80), "", IFERROR(VLOOKUP(I80, '[1]낚시보상 (2)'!$C$2:$D$118, 2, FALSE), 0))</f>
        <v>9002886</v>
      </c>
      <c r="J132" s="222"/>
      <c r="K132" s="6">
        <f>IF(ISBLANK(K80), "", IFERROR(VLOOKUP(K80, '[1]낚시보상 (2)'!$C$2:$D$118, 2, FALSE), 0))</f>
        <v>0</v>
      </c>
      <c r="L132" s="6">
        <f>IF(ISBLANK(L80), "", IFERROR(VLOOKUP(L80, '[1]낚시보상 (2)'!$C$2:$D$118, 2, FALSE), 0))</f>
        <v>9002886</v>
      </c>
      <c r="M132" s="6">
        <f>IF(ISBLANK(M80), "", IFERROR(VLOOKUP(M80, '[1]낚시보상 (2)'!$C$2:$D$118, 2, FALSE), 0))</f>
        <v>9002886</v>
      </c>
      <c r="N132" s="222"/>
      <c r="P132" s="6">
        <f>IF(ISBLANK(P80), "", IFERROR(VLOOKUP(P80, '[1]낚시보상 (2)'!$C$2:$D$118, 2, FALSE), 0))</f>
        <v>0</v>
      </c>
      <c r="Q132" s="6">
        <f>IF(ISBLANK(Q80), "", IFERROR(VLOOKUP(Q80, '[1]낚시보상 (2)'!$C$2:$D$118, 2, FALSE), 0))</f>
        <v>0</v>
      </c>
      <c r="R132" s="6">
        <f>IF(ISBLANK(R80), "", IFERROR(VLOOKUP(R80, '[1]낚시보상 (2)'!$C$2:$D$118, 2, FALSE), 0))</f>
        <v>0</v>
      </c>
      <c r="S132" s="222"/>
      <c r="T132" s="6">
        <f>IF(ISBLANK(T80), "", IFERROR(VLOOKUP(T80, '[1]낚시보상 (2)'!$C$2:$D$118, 2, FALSE), 0))</f>
        <v>9002887</v>
      </c>
      <c r="U132" s="6">
        <f>IF(ISBLANK(U80), "", IFERROR(VLOOKUP(U80, '[1]낚시보상 (2)'!$C$2:$D$118, 2, FALSE), 0))</f>
        <v>9002887</v>
      </c>
      <c r="V132" s="6">
        <f>IF(ISBLANK(V80), "", IFERROR(VLOOKUP(V80, '[1]낚시보상 (2)'!$C$2:$D$118, 2, FALSE), 0))</f>
        <v>9002887</v>
      </c>
      <c r="W132" s="222"/>
      <c r="X132" s="6">
        <f>IF(ISBLANK(X80), "", IFERROR(VLOOKUP(X80, '[1]낚시보상 (2)'!$C$2:$D$118, 2, FALSE), 0))</f>
        <v>9002859</v>
      </c>
      <c r="Y132" s="6">
        <f>IF(ISBLANK(Y80), "", IFERROR(VLOOKUP(Y80, '[1]낚시보상 (2)'!$C$2:$D$118, 2, FALSE), 0))</f>
        <v>9002859</v>
      </c>
      <c r="Z132" s="6">
        <f>IF(ISBLANK(Z80), "", IFERROR(VLOOKUP(Z80, '[1]낚시보상 (2)'!$C$2:$D$118, 2, FALSE), 0))</f>
        <v>0</v>
      </c>
      <c r="AA132" s="222"/>
      <c r="AC132" s="6">
        <f>IF(ISBLANK(AC80), "", IFERROR(VLOOKUP(AC80, '[1]낚시보상 (2)'!$C$2:$D$118, 2, FALSE), 0))</f>
        <v>9002888</v>
      </c>
      <c r="AD132" s="6">
        <f>IF(ISBLANK(AD80), "", IFERROR(VLOOKUP(AD80, '[1]낚시보상 (2)'!$C$2:$D$118, 2, FALSE), 0))</f>
        <v>9002888</v>
      </c>
      <c r="AE132" s="6">
        <f>IF(ISBLANK(AE80), "", IFERROR(VLOOKUP(AE80, '[1]낚시보상 (2)'!$C$2:$D$118, 2, FALSE), 0))</f>
        <v>9002888</v>
      </c>
      <c r="AF132" s="222"/>
      <c r="AG132" s="6">
        <f>IF(ISBLANK(AG80), "", IFERROR(VLOOKUP(AG80, '[1]낚시보상 (2)'!$C$2:$D$118, 2, FALSE), 0))</f>
        <v>9002889</v>
      </c>
      <c r="AH132" s="6">
        <f>IF(ISBLANK(AH80), "", IFERROR(VLOOKUP(AH80, '[1]낚시보상 (2)'!$C$2:$D$118, 2, FALSE), 0))</f>
        <v>9002889</v>
      </c>
      <c r="AI132" s="6">
        <f>IF(ISBLANK(AI80), "", IFERROR(VLOOKUP(AI80, '[1]낚시보상 (2)'!$C$2:$D$118, 2, FALSE), 0))</f>
        <v>9002889</v>
      </c>
      <c r="AJ132" s="222"/>
      <c r="AK132" s="6">
        <f>IF(ISBLANK(AK80), "", IFERROR(VLOOKUP(AK80, '[1]낚시보상 (2)'!$C$2:$D$118, 2, FALSE), 0))</f>
        <v>9002886</v>
      </c>
      <c r="AL132" s="6">
        <f>IF(ISBLANK(AL80), "", IFERROR(VLOOKUP(AL80, '[1]낚시보상 (2)'!$C$2:$D$118, 2, FALSE), 0))</f>
        <v>9002886</v>
      </c>
      <c r="AM132" s="6">
        <f>IF(ISBLANK(AM80), "", IFERROR(VLOOKUP(AM80, '[1]낚시보상 (2)'!$C$2:$D$118, 2, FALSE), 0))</f>
        <v>9002886</v>
      </c>
    </row>
    <row r="133" spans="1:39" s="7" customFormat="1" x14ac:dyDescent="0.3">
      <c r="A133" s="225"/>
      <c r="C133" s="6">
        <f>IF(ISBLANK(C81), "", IFERROR(VLOOKUP(C81, '[1]낚시보상 (2)'!$C$2:$D$118, 2, FALSE), 0))</f>
        <v>0</v>
      </c>
      <c r="D133" s="6">
        <f>IF(ISBLANK(D81), "", IFERROR(VLOOKUP(D81, '[1]낚시보상 (2)'!$C$2:$D$118, 2, FALSE), 0))</f>
        <v>0</v>
      </c>
      <c r="E133" s="6">
        <f>IF(ISBLANK(E81), "", IFERROR(VLOOKUP(E81, '[1]낚시보상 (2)'!$C$2:$D$118, 2, FALSE), 0))</f>
        <v>0</v>
      </c>
      <c r="F133" s="222"/>
      <c r="G133" s="6">
        <f>IF(ISBLANK(G81), "", IFERROR(VLOOKUP(G81, '[1]낚시보상 (2)'!$C$2:$D$118, 2, FALSE), 0))</f>
        <v>0</v>
      </c>
      <c r="H133" s="6">
        <f>IF(ISBLANK(H81), "", IFERROR(VLOOKUP(H81, '[1]낚시보상 (2)'!$C$2:$D$118, 2, FALSE), 0))</f>
        <v>9002915</v>
      </c>
      <c r="I133" s="6">
        <f>IF(ISBLANK(I81), "", IFERROR(VLOOKUP(I81, '[1]낚시보상 (2)'!$C$2:$D$118, 2, FALSE), 0))</f>
        <v>0</v>
      </c>
      <c r="J133" s="222"/>
      <c r="K133" s="6">
        <f>IF(ISBLANK(K81), "", IFERROR(VLOOKUP(K81, '[1]낚시보상 (2)'!$C$2:$D$118, 2, FALSE), 0))</f>
        <v>0</v>
      </c>
      <c r="L133" s="6">
        <f>IF(ISBLANK(L81), "", IFERROR(VLOOKUP(L81, '[1]낚시보상 (2)'!$C$2:$D$118, 2, FALSE), 0))</f>
        <v>9002915</v>
      </c>
      <c r="M133" s="6">
        <f>IF(ISBLANK(M81), "", IFERROR(VLOOKUP(M81, '[1]낚시보상 (2)'!$C$2:$D$118, 2, FALSE), 0))</f>
        <v>0</v>
      </c>
      <c r="N133" s="222"/>
      <c r="P133" s="6">
        <f>IF(ISBLANK(P81), "", IFERROR(VLOOKUP(P81, '[1]낚시보상 (2)'!$C$2:$D$118, 2, FALSE), 0))</f>
        <v>0</v>
      </c>
      <c r="Q133" s="6">
        <f>IF(ISBLANK(Q81), "", IFERROR(VLOOKUP(Q81, '[1]낚시보상 (2)'!$C$2:$D$118, 2, FALSE), 0))</f>
        <v>0</v>
      </c>
      <c r="R133" s="6">
        <f>IF(ISBLANK(R81), "", IFERROR(VLOOKUP(R81, '[1]낚시보상 (2)'!$C$2:$D$118, 2, FALSE), 0))</f>
        <v>0</v>
      </c>
      <c r="S133" s="222"/>
      <c r="T133" s="6">
        <f>IF(ISBLANK(T81), "", IFERROR(VLOOKUP(T81, '[1]낚시보상 (2)'!$C$2:$D$118, 2, FALSE), 0))</f>
        <v>9002860</v>
      </c>
      <c r="U133" s="6">
        <f>IF(ISBLANK(U81), "", IFERROR(VLOOKUP(U81, '[1]낚시보상 (2)'!$C$2:$D$118, 2, FALSE), 0))</f>
        <v>9002860</v>
      </c>
      <c r="V133" s="6">
        <f>IF(ISBLANK(V81), "", IFERROR(VLOOKUP(V81, '[1]낚시보상 (2)'!$C$2:$D$118, 2, FALSE), 0))</f>
        <v>0</v>
      </c>
      <c r="W133" s="222"/>
      <c r="X133" s="6">
        <f>IF(ISBLANK(X81), "", IFERROR(VLOOKUP(X81, '[1]낚시보상 (2)'!$C$2:$D$118, 2, FALSE), 0))</f>
        <v>9002886</v>
      </c>
      <c r="Y133" s="6">
        <f>IF(ISBLANK(Y81), "", IFERROR(VLOOKUP(Y81, '[1]낚시보상 (2)'!$C$2:$D$118, 2, FALSE), 0))</f>
        <v>9002886</v>
      </c>
      <c r="Z133" s="6">
        <f>IF(ISBLANK(Z81), "", IFERROR(VLOOKUP(Z81, '[1]낚시보상 (2)'!$C$2:$D$118, 2, FALSE), 0))</f>
        <v>9002886</v>
      </c>
      <c r="AA133" s="222"/>
      <c r="AC133" s="6">
        <f>IF(ISBLANK(AC81), "", IFERROR(VLOOKUP(AC81, '[1]낚시보상 (2)'!$C$2:$D$118, 2, FALSE), 0))</f>
        <v>0</v>
      </c>
      <c r="AD133" s="6">
        <f>IF(ISBLANK(AD81), "", IFERROR(VLOOKUP(AD81, '[1]낚시보상 (2)'!$C$2:$D$118, 2, FALSE), 0))</f>
        <v>0</v>
      </c>
      <c r="AE133" s="6">
        <f>IF(ISBLANK(AE81), "", IFERROR(VLOOKUP(AE81, '[1]낚시보상 (2)'!$C$2:$D$118, 2, FALSE), 0))</f>
        <v>0</v>
      </c>
      <c r="AF133" s="222"/>
      <c r="AG133" s="6">
        <f>IF(ISBLANK(AG81), "", IFERROR(VLOOKUP(AG81, '[1]낚시보상 (2)'!$C$2:$D$118, 2, FALSE), 0))</f>
        <v>9002888</v>
      </c>
      <c r="AH133" s="6">
        <f>IF(ISBLANK(AH81), "", IFERROR(VLOOKUP(AH81, '[1]낚시보상 (2)'!$C$2:$D$118, 2, FALSE), 0))</f>
        <v>9002888</v>
      </c>
      <c r="AI133" s="6">
        <f>IF(ISBLANK(AI81), "", IFERROR(VLOOKUP(AI81, '[1]낚시보상 (2)'!$C$2:$D$118, 2, FALSE), 0))</f>
        <v>9002888</v>
      </c>
      <c r="AJ133" s="222"/>
      <c r="AK133" s="6">
        <f>IF(ISBLANK(AK81), "", IFERROR(VLOOKUP(AK81, '[1]낚시보상 (2)'!$C$2:$D$118, 2, FALSE), 0))</f>
        <v>9002887</v>
      </c>
      <c r="AL133" s="6">
        <f>IF(ISBLANK(AL81), "", IFERROR(VLOOKUP(AL81, '[1]낚시보상 (2)'!$C$2:$D$118, 2, FALSE), 0))</f>
        <v>9002887</v>
      </c>
      <c r="AM133" s="6">
        <f>IF(ISBLANK(AM81), "", IFERROR(VLOOKUP(AM81, '[1]낚시보상 (2)'!$C$2:$D$118, 2, FALSE), 0))</f>
        <v>9002887</v>
      </c>
    </row>
    <row r="134" spans="1:39" s="7" customFormat="1" x14ac:dyDescent="0.3">
      <c r="A134" s="225"/>
      <c r="C134" s="6">
        <f>IF(ISBLANK(C82), "", IFERROR(VLOOKUP(C82, '[1]낚시보상 (2)'!$C$2:$D$118, 2, FALSE), 0))</f>
        <v>0</v>
      </c>
      <c r="D134" s="6">
        <f>IF(ISBLANK(D82), "", IFERROR(VLOOKUP(D82, '[1]낚시보상 (2)'!$C$2:$D$118, 2, FALSE), 0))</f>
        <v>0</v>
      </c>
      <c r="E134" s="6">
        <f>IF(ISBLANK(E82), "", IFERROR(VLOOKUP(E82, '[1]낚시보상 (2)'!$C$2:$D$118, 2, FALSE), 0))</f>
        <v>0</v>
      </c>
      <c r="F134" s="222"/>
      <c r="G134" s="6">
        <f>IF(ISBLANK(G82), "", IFERROR(VLOOKUP(G82, '[1]낚시보상 (2)'!$C$2:$D$118, 2, FALSE), 0))</f>
        <v>0</v>
      </c>
      <c r="H134" s="6">
        <f>IF(ISBLANK(H82), "", IFERROR(VLOOKUP(H82, '[1]낚시보상 (2)'!$C$2:$D$118, 2, FALSE), 0))</f>
        <v>9002860</v>
      </c>
      <c r="I134" s="6">
        <f>IF(ISBLANK(I82), "", IFERROR(VLOOKUP(I82, '[1]낚시보상 (2)'!$C$2:$D$118, 2, FALSE), 0))</f>
        <v>0</v>
      </c>
      <c r="J134" s="222"/>
      <c r="K134" s="6">
        <f>IF(ISBLANK(K82), "", IFERROR(VLOOKUP(K82, '[1]낚시보상 (2)'!$C$2:$D$118, 2, FALSE), 0))</f>
        <v>0</v>
      </c>
      <c r="L134" s="6">
        <f>IF(ISBLANK(L82), "", IFERROR(VLOOKUP(L82, '[1]낚시보상 (2)'!$C$2:$D$118, 2, FALSE), 0))</f>
        <v>9002895</v>
      </c>
      <c r="M134" s="6">
        <f>IF(ISBLANK(M82), "", IFERROR(VLOOKUP(M82, '[1]낚시보상 (2)'!$C$2:$D$118, 2, FALSE), 0))</f>
        <v>0</v>
      </c>
      <c r="N134" s="222"/>
      <c r="P134" s="6">
        <f>IF(ISBLANK(P82), "", IFERROR(VLOOKUP(P82, '[1]낚시보상 (2)'!$C$2:$D$118, 2, FALSE), 0))</f>
        <v>0</v>
      </c>
      <c r="Q134" s="6">
        <f>IF(ISBLANK(Q82), "", IFERROR(VLOOKUP(Q82, '[1]낚시보상 (2)'!$C$2:$D$118, 2, FALSE), 0))</f>
        <v>0</v>
      </c>
      <c r="R134" s="6">
        <f>IF(ISBLANK(R82), "", IFERROR(VLOOKUP(R82, '[1]낚시보상 (2)'!$C$2:$D$118, 2, FALSE), 0))</f>
        <v>0</v>
      </c>
      <c r="S134" s="222"/>
      <c r="T134" s="6">
        <f>IF(ISBLANK(T82), "", IFERROR(VLOOKUP(T82, '[1]낚시보상 (2)'!$C$2:$D$118, 2, FALSE), 0))</f>
        <v>9002855</v>
      </c>
      <c r="U134" s="6">
        <f>IF(ISBLANK(U82), "", IFERROR(VLOOKUP(U82, '[1]낚시보상 (2)'!$C$2:$D$118, 2, FALSE), 0))</f>
        <v>9002855</v>
      </c>
      <c r="V134" s="6">
        <f>IF(ISBLANK(V82), "", IFERROR(VLOOKUP(V82, '[1]낚시보상 (2)'!$C$2:$D$118, 2, FALSE), 0))</f>
        <v>9002855</v>
      </c>
      <c r="W134" s="222"/>
      <c r="X134" s="6">
        <f>IF(ISBLANK(X82), "", IFERROR(VLOOKUP(X82, '[1]낚시보상 (2)'!$C$2:$D$118, 2, FALSE), 0))</f>
        <v>9002887</v>
      </c>
      <c r="Y134" s="6">
        <f>IF(ISBLANK(Y82), "", IFERROR(VLOOKUP(Y82, '[1]낚시보상 (2)'!$C$2:$D$118, 2, FALSE), 0))</f>
        <v>9002887</v>
      </c>
      <c r="Z134" s="6">
        <f>IF(ISBLANK(Z82), "", IFERROR(VLOOKUP(Z82, '[1]낚시보상 (2)'!$C$2:$D$118, 2, FALSE), 0))</f>
        <v>9002887</v>
      </c>
      <c r="AA134" s="222"/>
      <c r="AC134" s="6">
        <f>IF(ISBLANK(AC82), "", IFERROR(VLOOKUP(AC82, '[1]낚시보상 (2)'!$C$2:$D$118, 2, FALSE), 0))</f>
        <v>0</v>
      </c>
      <c r="AD134" s="6">
        <f>IF(ISBLANK(AD82), "", IFERROR(VLOOKUP(AD82, '[1]낚시보상 (2)'!$C$2:$D$118, 2, FALSE), 0))</f>
        <v>0</v>
      </c>
      <c r="AE134" s="6">
        <f>IF(ISBLANK(AE82), "", IFERROR(VLOOKUP(AE82, '[1]낚시보상 (2)'!$C$2:$D$118, 2, FALSE), 0))</f>
        <v>0</v>
      </c>
      <c r="AF134" s="222"/>
      <c r="AG134" s="6">
        <f>IF(ISBLANK(AG82), "", IFERROR(VLOOKUP(AG82, '[1]낚시보상 (2)'!$C$2:$D$118, 2, FALSE), 0))</f>
        <v>0</v>
      </c>
      <c r="AH134" s="6">
        <f>IF(ISBLANK(AH82), "", IFERROR(VLOOKUP(AH82, '[1]낚시보상 (2)'!$C$2:$D$118, 2, FALSE), 0))</f>
        <v>9002855</v>
      </c>
      <c r="AI134" s="6">
        <f>IF(ISBLANK(AI82), "", IFERROR(VLOOKUP(AI82, '[1]낚시보상 (2)'!$C$2:$D$118, 2, FALSE), 0))</f>
        <v>0</v>
      </c>
      <c r="AJ134" s="222"/>
      <c r="AK134" s="6">
        <f>IF(ISBLANK(AK82), "", IFERROR(VLOOKUP(AK82, '[1]낚시보상 (2)'!$C$2:$D$118, 2, FALSE), 0))</f>
        <v>9002889</v>
      </c>
      <c r="AL134" s="6">
        <f>IF(ISBLANK(AL82), "", IFERROR(VLOOKUP(AL82, '[1]낚시보상 (2)'!$C$2:$D$118, 2, FALSE), 0))</f>
        <v>9002889</v>
      </c>
      <c r="AM134" s="6">
        <f>IF(ISBLANK(AM82), "", IFERROR(VLOOKUP(AM82, '[1]낚시보상 (2)'!$C$2:$D$118, 2, FALSE), 0))</f>
        <v>9002889</v>
      </c>
    </row>
    <row r="135" spans="1:39" s="7" customFormat="1" x14ac:dyDescent="0.3">
      <c r="A135" s="225"/>
      <c r="C135" s="6">
        <f>IF(ISBLANK(C83), "", IFERROR(VLOOKUP(C83, '[1]낚시보상 (2)'!$C$2:$D$118, 2, FALSE), 0))</f>
        <v>0</v>
      </c>
      <c r="D135" s="6">
        <f>IF(ISBLANK(D83), "", IFERROR(VLOOKUP(D83, '[1]낚시보상 (2)'!$C$2:$D$118, 2, FALSE), 0))</f>
        <v>0</v>
      </c>
      <c r="E135" s="6">
        <f>IF(ISBLANK(E83), "", IFERROR(VLOOKUP(E83, '[1]낚시보상 (2)'!$C$2:$D$118, 2, FALSE), 0))</f>
        <v>0</v>
      </c>
      <c r="F135" s="222"/>
      <c r="G135" s="6">
        <f>IF(ISBLANK(G83), "", IFERROR(VLOOKUP(G83, '[1]낚시보상 (2)'!$C$2:$D$118, 2, FALSE), 0))</f>
        <v>0</v>
      </c>
      <c r="H135" s="6">
        <f>IF(ISBLANK(H83), "", IFERROR(VLOOKUP(H83, '[1]낚시보상 (2)'!$C$2:$D$118, 2, FALSE), 0))</f>
        <v>9002855</v>
      </c>
      <c r="I135" s="6">
        <f>IF(ISBLANK(I83), "", IFERROR(VLOOKUP(I83, '[1]낚시보상 (2)'!$C$2:$D$118, 2, FALSE), 0))</f>
        <v>9002855</v>
      </c>
      <c r="J135" s="222"/>
      <c r="K135" s="6">
        <f>IF(ISBLANK(K83), "", IFERROR(VLOOKUP(K83, '[1]낚시보상 (2)'!$C$2:$D$118, 2, FALSE), 0))</f>
        <v>0</v>
      </c>
      <c r="L135" s="6">
        <f>IF(ISBLANK(L83), "", IFERROR(VLOOKUP(L83, '[1]낚시보상 (2)'!$C$2:$D$118, 2, FALSE), 0))</f>
        <v>9002855</v>
      </c>
      <c r="M135" s="6">
        <f>IF(ISBLANK(M83), "", IFERROR(VLOOKUP(M83, '[1]낚시보상 (2)'!$C$2:$D$118, 2, FALSE), 0))</f>
        <v>9002855</v>
      </c>
      <c r="N135" s="222"/>
      <c r="P135" s="6">
        <f>IF(ISBLANK(P83), "", IFERROR(VLOOKUP(P83, '[1]낚시보상 (2)'!$C$2:$D$118, 2, FALSE), 0))</f>
        <v>0</v>
      </c>
      <c r="Q135" s="6">
        <f>IF(ISBLANK(Q83), "", IFERROR(VLOOKUP(Q83, '[1]낚시보상 (2)'!$C$2:$D$118, 2, FALSE), 0))</f>
        <v>0</v>
      </c>
      <c r="R135" s="6">
        <f>IF(ISBLANK(R83), "", IFERROR(VLOOKUP(R83, '[1]낚시보상 (2)'!$C$2:$D$118, 2, FALSE), 0))</f>
        <v>0</v>
      </c>
      <c r="S135" s="222"/>
      <c r="T135" s="6">
        <f>IF(ISBLANK(T83), "", IFERROR(VLOOKUP(T83, '[1]낚시보상 (2)'!$C$2:$D$118, 2, FALSE), 0))</f>
        <v>0</v>
      </c>
      <c r="U135" s="6">
        <f>IF(ISBLANK(U83), "", IFERROR(VLOOKUP(U83, '[1]낚시보상 (2)'!$C$2:$D$118, 2, FALSE), 0))</f>
        <v>0</v>
      </c>
      <c r="V135" s="6">
        <f>IF(ISBLANK(V83), "", IFERROR(VLOOKUP(V83, '[1]낚시보상 (2)'!$C$2:$D$118, 2, FALSE), 0))</f>
        <v>9002853</v>
      </c>
      <c r="W135" s="222"/>
      <c r="X135" s="6">
        <f>IF(ISBLANK(X83), "", IFERROR(VLOOKUP(X83, '[1]낚시보상 (2)'!$C$2:$D$118, 2, FALSE), 0))</f>
        <v>9002860</v>
      </c>
      <c r="Y135" s="6">
        <f>IF(ISBLANK(Y83), "", IFERROR(VLOOKUP(Y83, '[1]낚시보상 (2)'!$C$2:$D$118, 2, FALSE), 0))</f>
        <v>9002860</v>
      </c>
      <c r="Z135" s="6">
        <f>IF(ISBLANK(Z83), "", IFERROR(VLOOKUP(Z83, '[1]낚시보상 (2)'!$C$2:$D$118, 2, FALSE), 0))</f>
        <v>0</v>
      </c>
      <c r="AA135" s="222"/>
      <c r="AC135" s="6">
        <f>IF(ISBLANK(AC83), "", IFERROR(VLOOKUP(AC83, '[1]낚시보상 (2)'!$C$2:$D$118, 2, FALSE), 0))</f>
        <v>0</v>
      </c>
      <c r="AD135" s="6">
        <f>IF(ISBLANK(AD83), "", IFERROR(VLOOKUP(AD83, '[1]낚시보상 (2)'!$C$2:$D$118, 2, FALSE), 0))</f>
        <v>0</v>
      </c>
      <c r="AE135" s="6">
        <f>IF(ISBLANK(AE83), "", IFERROR(VLOOKUP(AE83, '[1]낚시보상 (2)'!$C$2:$D$118, 2, FALSE), 0))</f>
        <v>0</v>
      </c>
      <c r="AF135" s="222"/>
      <c r="AG135" s="6">
        <f>IF(ISBLANK(AG83), "", IFERROR(VLOOKUP(AG83, '[1]낚시보상 (2)'!$C$2:$D$118, 2, FALSE), 0))</f>
        <v>9002939</v>
      </c>
      <c r="AH135" s="6">
        <f>IF(ISBLANK(AH83), "", IFERROR(VLOOKUP(AH83, '[1]낚시보상 (2)'!$C$2:$D$118, 2, FALSE), 0))</f>
        <v>9002939</v>
      </c>
      <c r="AI135" s="6">
        <f>IF(ISBLANK(AI83), "", IFERROR(VLOOKUP(AI83, '[1]낚시보상 (2)'!$C$2:$D$118, 2, FALSE), 0))</f>
        <v>0</v>
      </c>
      <c r="AJ135" s="222"/>
      <c r="AK135" s="6">
        <f>IF(ISBLANK(AK83), "", IFERROR(VLOOKUP(AK83, '[1]낚시보상 (2)'!$C$2:$D$118, 2, FALSE), 0))</f>
        <v>9002888</v>
      </c>
      <c r="AL135" s="6">
        <f>IF(ISBLANK(AL83), "", IFERROR(VLOOKUP(AL83, '[1]낚시보상 (2)'!$C$2:$D$118, 2, FALSE), 0))</f>
        <v>9002888</v>
      </c>
      <c r="AM135" s="6">
        <f>IF(ISBLANK(AM83), "", IFERROR(VLOOKUP(AM83, '[1]낚시보상 (2)'!$C$2:$D$118, 2, FALSE), 0))</f>
        <v>9002888</v>
      </c>
    </row>
    <row r="136" spans="1:39" s="7" customFormat="1" x14ac:dyDescent="0.3">
      <c r="A136" s="225"/>
      <c r="C136" s="6">
        <f>IF(ISBLANK(C84), "", IFERROR(VLOOKUP(C84, '[1]낚시보상 (2)'!$C$2:$D$118, 2, FALSE), 0))</f>
        <v>0</v>
      </c>
      <c r="D136" s="6">
        <f>IF(ISBLANK(D84), "", IFERROR(VLOOKUP(D84, '[1]낚시보상 (2)'!$C$2:$D$118, 2, FALSE), 0))</f>
        <v>0</v>
      </c>
      <c r="E136" s="6">
        <f>IF(ISBLANK(E84), "", IFERROR(VLOOKUP(E84, '[1]낚시보상 (2)'!$C$2:$D$118, 2, FALSE), 0))</f>
        <v>0</v>
      </c>
      <c r="F136" s="222"/>
      <c r="G136" s="6">
        <f>IF(ISBLANK(G84), "", IFERROR(VLOOKUP(G84, '[1]낚시보상 (2)'!$C$2:$D$118, 2, FALSE), 0))</f>
        <v>0</v>
      </c>
      <c r="H136" s="6">
        <f>IF(ISBLANK(H84), "", IFERROR(VLOOKUP(H84, '[1]낚시보상 (2)'!$C$2:$D$118, 2, FALSE), 0))</f>
        <v>9002939</v>
      </c>
      <c r="I136" s="6">
        <f>IF(ISBLANK(I84), "", IFERROR(VLOOKUP(I84, '[1]낚시보상 (2)'!$C$2:$D$118, 2, FALSE), 0))</f>
        <v>9002939</v>
      </c>
      <c r="J136" s="222"/>
      <c r="K136" s="6">
        <f>IF(ISBLANK(K84), "", IFERROR(VLOOKUP(K84, '[1]낚시보상 (2)'!$C$2:$D$118, 2, FALSE), 0))</f>
        <v>0</v>
      </c>
      <c r="L136" s="6">
        <f>IF(ISBLANK(L84), "", IFERROR(VLOOKUP(L84, '[1]낚시보상 (2)'!$C$2:$D$118, 2, FALSE), 0))</f>
        <v>0</v>
      </c>
      <c r="M136" s="6">
        <f>IF(ISBLANK(M84), "", IFERROR(VLOOKUP(M84, '[1]낚시보상 (2)'!$C$2:$D$118, 2, FALSE), 0))</f>
        <v>9002853</v>
      </c>
      <c r="N136" s="222"/>
      <c r="P136" s="6">
        <f>IF(ISBLANK(P84), "", IFERROR(VLOOKUP(P84, '[1]낚시보상 (2)'!$C$2:$D$118, 2, FALSE), 0))</f>
        <v>0</v>
      </c>
      <c r="Q136" s="6">
        <f>IF(ISBLANK(Q84), "", IFERROR(VLOOKUP(Q84, '[1]낚시보상 (2)'!$C$2:$D$118, 2, FALSE), 0))</f>
        <v>0</v>
      </c>
      <c r="R136" s="6">
        <f>IF(ISBLANK(R84), "", IFERROR(VLOOKUP(R84, '[1]낚시보상 (2)'!$C$2:$D$118, 2, FALSE), 0))</f>
        <v>0</v>
      </c>
      <c r="S136" s="222"/>
      <c r="T136" s="6">
        <f>IF(ISBLANK(T84), "", IFERROR(VLOOKUP(T84, '[1]낚시보상 (2)'!$C$2:$D$118, 2, FALSE), 0))</f>
        <v>0</v>
      </c>
      <c r="U136" s="6">
        <f>IF(ISBLANK(U84), "", IFERROR(VLOOKUP(U84, '[1]낚시보상 (2)'!$C$2:$D$118, 2, FALSE), 0))</f>
        <v>0</v>
      </c>
      <c r="V136" s="6">
        <f>IF(ISBLANK(V84), "", IFERROR(VLOOKUP(V84, '[1]낚시보상 (2)'!$C$2:$D$118, 2, FALSE), 0))</f>
        <v>9002852</v>
      </c>
      <c r="W136" s="222"/>
      <c r="X136" s="6">
        <f>IF(ISBLANK(X84), "", IFERROR(VLOOKUP(X84, '[1]낚시보상 (2)'!$C$2:$D$118, 2, FALSE), 0))</f>
        <v>9002855</v>
      </c>
      <c r="Y136" s="6">
        <f>IF(ISBLANK(Y84), "", IFERROR(VLOOKUP(Y84, '[1]낚시보상 (2)'!$C$2:$D$118, 2, FALSE), 0))</f>
        <v>9002855</v>
      </c>
      <c r="Z136" s="6">
        <f>IF(ISBLANK(Z84), "", IFERROR(VLOOKUP(Z84, '[1]낚시보상 (2)'!$C$2:$D$118, 2, FALSE), 0))</f>
        <v>9002855</v>
      </c>
      <c r="AA136" s="222"/>
      <c r="AC136" s="6">
        <f>IF(ISBLANK(AC84), "", IFERROR(VLOOKUP(AC84, '[1]낚시보상 (2)'!$C$2:$D$118, 2, FALSE), 0))</f>
        <v>0</v>
      </c>
      <c r="AD136" s="6">
        <f>IF(ISBLANK(AD84), "", IFERROR(VLOOKUP(AD84, '[1]낚시보상 (2)'!$C$2:$D$118, 2, FALSE), 0))</f>
        <v>0</v>
      </c>
      <c r="AE136" s="6">
        <f>IF(ISBLANK(AE84), "", IFERROR(VLOOKUP(AE84, '[1]낚시보상 (2)'!$C$2:$D$118, 2, FALSE), 0))</f>
        <v>0</v>
      </c>
      <c r="AF136" s="222"/>
      <c r="AG136" s="6">
        <f>IF(ISBLANK(AG84), "", IFERROR(VLOOKUP(AG84, '[1]낚시보상 (2)'!$C$2:$D$118, 2, FALSE), 0))</f>
        <v>0</v>
      </c>
      <c r="AH136" s="6">
        <f>IF(ISBLANK(AH84), "", IFERROR(VLOOKUP(AH84, '[1]낚시보상 (2)'!$C$2:$D$118, 2, FALSE), 0))</f>
        <v>0</v>
      </c>
      <c r="AI136" s="6">
        <f>IF(ISBLANK(AI84), "", IFERROR(VLOOKUP(AI84, '[1]낚시보상 (2)'!$C$2:$D$118, 2, FALSE), 0))</f>
        <v>9002952</v>
      </c>
      <c r="AJ136" s="222"/>
      <c r="AK136" s="6">
        <f>IF(ISBLANK(AK84), "", IFERROR(VLOOKUP(AK84, '[1]낚시보상 (2)'!$C$2:$D$118, 2, FALSE), 0))</f>
        <v>0</v>
      </c>
      <c r="AL136" s="6">
        <f>IF(ISBLANK(AL84), "", IFERROR(VLOOKUP(AL84, '[1]낚시보상 (2)'!$C$2:$D$118, 2, FALSE), 0))</f>
        <v>9002855</v>
      </c>
      <c r="AM136" s="6">
        <f>IF(ISBLANK(AM84), "", IFERROR(VLOOKUP(AM84, '[1]낚시보상 (2)'!$C$2:$D$118, 2, FALSE), 0))</f>
        <v>0</v>
      </c>
    </row>
    <row r="137" spans="1:39" s="7" customFormat="1" x14ac:dyDescent="0.3">
      <c r="A137" s="225"/>
      <c r="C137" s="6">
        <f>IF(ISBLANK(C85), "", IFERROR(VLOOKUP(C85, '[1]낚시보상 (2)'!$C$2:$D$118, 2, FALSE), 0))</f>
        <v>0</v>
      </c>
      <c r="D137" s="6">
        <f>IF(ISBLANK(D85), "", IFERROR(VLOOKUP(D85, '[1]낚시보상 (2)'!$C$2:$D$118, 2, FALSE), 0))</f>
        <v>0</v>
      </c>
      <c r="E137" s="6">
        <f>IF(ISBLANK(E85), "", IFERROR(VLOOKUP(E85, '[1]낚시보상 (2)'!$C$2:$D$118, 2, FALSE), 0))</f>
        <v>0</v>
      </c>
      <c r="F137" s="222"/>
      <c r="G137" s="6">
        <f>IF(ISBLANK(G85), "", IFERROR(VLOOKUP(G85, '[1]낚시보상 (2)'!$C$2:$D$118, 2, FALSE), 0))</f>
        <v>0</v>
      </c>
      <c r="H137" s="6">
        <f>IF(ISBLANK(H85), "", IFERROR(VLOOKUP(H85, '[1]낚시보상 (2)'!$C$2:$D$118, 2, FALSE), 0))</f>
        <v>9002918</v>
      </c>
      <c r="I137" s="6">
        <f>IF(ISBLANK(I85), "", IFERROR(VLOOKUP(I85, '[1]낚시보상 (2)'!$C$2:$D$118, 2, FALSE), 0))</f>
        <v>9002918</v>
      </c>
      <c r="J137" s="222"/>
      <c r="K137" s="6">
        <f>IF(ISBLANK(K85), "", IFERROR(VLOOKUP(K85, '[1]낚시보상 (2)'!$C$2:$D$118, 2, FALSE), 0))</f>
        <v>0</v>
      </c>
      <c r="L137" s="6">
        <f>IF(ISBLANK(L85), "", IFERROR(VLOOKUP(L85, '[1]낚시보상 (2)'!$C$2:$D$118, 2, FALSE), 0))</f>
        <v>9002939</v>
      </c>
      <c r="M137" s="6">
        <f>IF(ISBLANK(M85), "", IFERROR(VLOOKUP(M85, '[1]낚시보상 (2)'!$C$2:$D$118, 2, FALSE), 0))</f>
        <v>9002939</v>
      </c>
      <c r="N137" s="222"/>
      <c r="P137" s="6">
        <f>IF(ISBLANK(P85), "", IFERROR(VLOOKUP(P85, '[1]낚시보상 (2)'!$C$2:$D$118, 2, FALSE), 0))</f>
        <v>0</v>
      </c>
      <c r="Q137" s="6">
        <f>IF(ISBLANK(Q85), "", IFERROR(VLOOKUP(Q85, '[1]낚시보상 (2)'!$C$2:$D$118, 2, FALSE), 0))</f>
        <v>0</v>
      </c>
      <c r="R137" s="6">
        <f>IF(ISBLANK(R85), "", IFERROR(VLOOKUP(R85, '[1]낚시보상 (2)'!$C$2:$D$118, 2, FALSE), 0))</f>
        <v>0</v>
      </c>
      <c r="S137" s="222"/>
      <c r="T137" s="6">
        <f>IF(ISBLANK(T85), "", IFERROR(VLOOKUP(T85, '[1]낚시보상 (2)'!$C$2:$D$118, 2, FALSE), 0))</f>
        <v>0</v>
      </c>
      <c r="U137" s="6">
        <f>IF(ISBLANK(U85), "", IFERROR(VLOOKUP(U85, '[1]낚시보상 (2)'!$C$2:$D$118, 2, FALSE), 0))</f>
        <v>9002918</v>
      </c>
      <c r="V137" s="6">
        <f>IF(ISBLANK(V85), "", IFERROR(VLOOKUP(V85, '[1]낚시보상 (2)'!$C$2:$D$118, 2, FALSE), 0))</f>
        <v>9002918</v>
      </c>
      <c r="W137" s="222"/>
      <c r="X137" s="6">
        <f>IF(ISBLANK(X85), "", IFERROR(VLOOKUP(X85, '[1]낚시보상 (2)'!$C$2:$D$118, 2, FALSE), 0))</f>
        <v>0</v>
      </c>
      <c r="Y137" s="6">
        <f>IF(ISBLANK(Y85), "", IFERROR(VLOOKUP(Y85, '[1]낚시보상 (2)'!$C$2:$D$118, 2, FALSE), 0))</f>
        <v>0</v>
      </c>
      <c r="Z137" s="6">
        <f>IF(ISBLANK(Z85), "", IFERROR(VLOOKUP(Z85, '[1]낚시보상 (2)'!$C$2:$D$118, 2, FALSE), 0))</f>
        <v>9002853</v>
      </c>
      <c r="AA137" s="222"/>
      <c r="AC137" s="6">
        <f>IF(ISBLANK(AC85), "", IFERROR(VLOOKUP(AC85, '[1]낚시보상 (2)'!$C$2:$D$118, 2, FALSE), 0))</f>
        <v>0</v>
      </c>
      <c r="AD137" s="6">
        <f>IF(ISBLANK(AD85), "", IFERROR(VLOOKUP(AD85, '[1]낚시보상 (2)'!$C$2:$D$118, 2, FALSE), 0))</f>
        <v>0</v>
      </c>
      <c r="AE137" s="6">
        <f>IF(ISBLANK(AE85), "", IFERROR(VLOOKUP(AE85, '[1]낚시보상 (2)'!$C$2:$D$118, 2, FALSE), 0))</f>
        <v>0</v>
      </c>
      <c r="AF137" s="222"/>
      <c r="AG137" s="6">
        <f>IF(ISBLANK(AG85), "", IFERROR(VLOOKUP(AG85, '[1]낚시보상 (2)'!$C$2:$D$118, 2, FALSE), 0))</f>
        <v>0</v>
      </c>
      <c r="AH137" s="6">
        <f>IF(ISBLANK(AH85), "", IFERROR(VLOOKUP(AH85, '[1]낚시보상 (2)'!$C$2:$D$118, 2, FALSE), 0))</f>
        <v>0</v>
      </c>
      <c r="AI137" s="6">
        <f>IF(ISBLANK(AI85), "", IFERROR(VLOOKUP(AI85, '[1]낚시보상 (2)'!$C$2:$D$118, 2, FALSE), 0))</f>
        <v>9002942</v>
      </c>
      <c r="AJ137" s="222"/>
      <c r="AK137" s="6">
        <f>IF(ISBLANK(AK85), "", IFERROR(VLOOKUP(AK85, '[1]낚시보상 (2)'!$C$2:$D$118, 2, FALSE), 0))</f>
        <v>9002939</v>
      </c>
      <c r="AL137" s="6">
        <f>IF(ISBLANK(AL85), "", IFERROR(VLOOKUP(AL85, '[1]낚시보상 (2)'!$C$2:$D$118, 2, FALSE), 0))</f>
        <v>9002939</v>
      </c>
      <c r="AM137" s="6">
        <f>IF(ISBLANK(AM85), "", IFERROR(VLOOKUP(AM85, '[1]낚시보상 (2)'!$C$2:$D$118, 2, FALSE), 0))</f>
        <v>0</v>
      </c>
    </row>
    <row r="138" spans="1:39" s="7" customFormat="1" x14ac:dyDescent="0.3">
      <c r="A138" s="225"/>
      <c r="C138" s="6">
        <f>IF(ISBLANK(C86), "", IFERROR(VLOOKUP(C86, '[1]낚시보상 (2)'!$C$2:$D$118, 2, FALSE), 0))</f>
        <v>0</v>
      </c>
      <c r="D138" s="6">
        <f>IF(ISBLANK(D86), "", IFERROR(VLOOKUP(D86, '[1]낚시보상 (2)'!$C$2:$D$118, 2, FALSE), 0))</f>
        <v>0</v>
      </c>
      <c r="E138" s="6">
        <f>IF(ISBLANK(E86), "", IFERROR(VLOOKUP(E86, '[1]낚시보상 (2)'!$C$2:$D$118, 2, FALSE), 0))</f>
        <v>0</v>
      </c>
      <c r="F138" s="222"/>
      <c r="G138" s="6">
        <f>IF(ISBLANK(G86), "", IFERROR(VLOOKUP(G86, '[1]낚시보상 (2)'!$C$2:$D$118, 2, FALSE), 0))</f>
        <v>0</v>
      </c>
      <c r="H138" s="6">
        <f>IF(ISBLANK(H86), "", IFERROR(VLOOKUP(H86, '[1]낚시보상 (2)'!$C$2:$D$118, 2, FALSE), 0))</f>
        <v>9002904</v>
      </c>
      <c r="I138" s="6">
        <f>IF(ISBLANK(I86), "", IFERROR(VLOOKUP(I86, '[1]낚시보상 (2)'!$C$2:$D$118, 2, FALSE), 0))</f>
        <v>9002904</v>
      </c>
      <c r="J138" s="222"/>
      <c r="K138" s="6">
        <f>IF(ISBLANK(K86), "", IFERROR(VLOOKUP(K86, '[1]낚시보상 (2)'!$C$2:$D$118, 2, FALSE), 0))</f>
        <v>0</v>
      </c>
      <c r="L138" s="6">
        <f>IF(ISBLANK(L86), "", IFERROR(VLOOKUP(L86, '[1]낚시보상 (2)'!$C$2:$D$118, 2, FALSE), 0))</f>
        <v>0</v>
      </c>
      <c r="M138" s="6">
        <f>IF(ISBLANK(M86), "", IFERROR(VLOOKUP(M86, '[1]낚시보상 (2)'!$C$2:$D$118, 2, FALSE), 0))</f>
        <v>9002962</v>
      </c>
      <c r="N138" s="222"/>
      <c r="P138" s="6">
        <f>IF(ISBLANK(P86), "", IFERROR(VLOOKUP(P86, '[1]낚시보상 (2)'!$C$2:$D$118, 2, FALSE), 0))</f>
        <v>0</v>
      </c>
      <c r="Q138" s="6">
        <f>IF(ISBLANK(Q86), "", IFERROR(VLOOKUP(Q86, '[1]낚시보상 (2)'!$C$2:$D$118, 2, FALSE), 0))</f>
        <v>0</v>
      </c>
      <c r="R138" s="6">
        <f>IF(ISBLANK(R86), "", IFERROR(VLOOKUP(R86, '[1]낚시보상 (2)'!$C$2:$D$118, 2, FALSE), 0))</f>
        <v>0</v>
      </c>
      <c r="S138" s="222"/>
      <c r="T138" s="6">
        <f>IF(ISBLANK(T86), "", IFERROR(VLOOKUP(T86, '[1]낚시보상 (2)'!$C$2:$D$118, 2, FALSE), 0))</f>
        <v>0</v>
      </c>
      <c r="U138" s="6">
        <f>IF(ISBLANK(U86), "", IFERROR(VLOOKUP(U86, '[1]낚시보상 (2)'!$C$2:$D$118, 2, FALSE), 0))</f>
        <v>9002939</v>
      </c>
      <c r="V138" s="6">
        <f>IF(ISBLANK(V86), "", IFERROR(VLOOKUP(V86, '[1]낚시보상 (2)'!$C$2:$D$118, 2, FALSE), 0))</f>
        <v>9002939</v>
      </c>
      <c r="W138" s="222"/>
      <c r="X138" s="6">
        <f>IF(ISBLANK(X86), "", IFERROR(VLOOKUP(X86, '[1]낚시보상 (2)'!$C$2:$D$118, 2, FALSE), 0))</f>
        <v>0</v>
      </c>
      <c r="Y138" s="6">
        <f>IF(ISBLANK(Y86), "", IFERROR(VLOOKUP(Y86, '[1]낚시보상 (2)'!$C$2:$D$118, 2, FALSE), 0))</f>
        <v>0</v>
      </c>
      <c r="Z138" s="6">
        <f>IF(ISBLANK(Z86), "", IFERROR(VLOOKUP(Z86, '[1]낚시보상 (2)'!$C$2:$D$118, 2, FALSE), 0))</f>
        <v>9002852</v>
      </c>
      <c r="AA138" s="222"/>
      <c r="AC138" s="6">
        <f>IF(ISBLANK(AC86), "", IFERROR(VLOOKUP(AC86, '[1]낚시보상 (2)'!$C$2:$D$118, 2, FALSE), 0))</f>
        <v>0</v>
      </c>
      <c r="AD138" s="6">
        <f>IF(ISBLANK(AD86), "", IFERROR(VLOOKUP(AD86, '[1]낚시보상 (2)'!$C$2:$D$118, 2, FALSE), 0))</f>
        <v>0</v>
      </c>
      <c r="AE138" s="6">
        <f>IF(ISBLANK(AE86), "", IFERROR(VLOOKUP(AE86, '[1]낚시보상 (2)'!$C$2:$D$118, 2, FALSE), 0))</f>
        <v>0</v>
      </c>
      <c r="AF138" s="222"/>
      <c r="AG138" s="6">
        <f>IF(ISBLANK(AG86), "", IFERROR(VLOOKUP(AG86, '[1]낚시보상 (2)'!$C$2:$D$118, 2, FALSE), 0))</f>
        <v>0</v>
      </c>
      <c r="AH138" s="6">
        <f>IF(ISBLANK(AH86), "", IFERROR(VLOOKUP(AH86, '[1]낚시보상 (2)'!$C$2:$D$118, 2, FALSE), 0))</f>
        <v>0</v>
      </c>
      <c r="AI138" s="6">
        <f>IF(ISBLANK(AI86), "", IFERROR(VLOOKUP(AI86, '[1]낚시보상 (2)'!$C$2:$D$118, 2, FALSE), 0))</f>
        <v>9002960</v>
      </c>
      <c r="AJ138" s="222"/>
      <c r="AK138" s="6">
        <f>IF(ISBLANK(AK86), "", IFERROR(VLOOKUP(AK86, '[1]낚시보상 (2)'!$C$2:$D$118, 2, FALSE), 0))</f>
        <v>0</v>
      </c>
      <c r="AL138" s="6">
        <f>IF(ISBLANK(AL86), "", IFERROR(VLOOKUP(AL86, '[1]낚시보상 (2)'!$C$2:$D$118, 2, FALSE), 0))</f>
        <v>0</v>
      </c>
      <c r="AM138" s="6">
        <f>IF(ISBLANK(AM86), "", IFERROR(VLOOKUP(AM86, '[1]낚시보상 (2)'!$C$2:$D$118, 2, FALSE), 0))</f>
        <v>9002952</v>
      </c>
    </row>
    <row r="139" spans="1:39" s="7" customFormat="1" x14ac:dyDescent="0.3">
      <c r="A139" s="225"/>
      <c r="C139" s="6">
        <f>IF(ISBLANK(C87), "", IFERROR(VLOOKUP(C87, '[1]낚시보상 (2)'!$C$2:$D$118, 2, FALSE), 0))</f>
        <v>0</v>
      </c>
      <c r="D139" s="6">
        <f>IF(ISBLANK(D87), "", IFERROR(VLOOKUP(D87, '[1]낚시보상 (2)'!$C$2:$D$118, 2, FALSE), 0))</f>
        <v>0</v>
      </c>
      <c r="E139" s="6">
        <f>IF(ISBLANK(E87), "", IFERROR(VLOOKUP(E87, '[1]낚시보상 (2)'!$C$2:$D$118, 2, FALSE), 0))</f>
        <v>0</v>
      </c>
      <c r="F139" s="222"/>
      <c r="G139" s="6">
        <f>IF(ISBLANK(G87), "", IFERROR(VLOOKUP(G87, '[1]낚시보상 (2)'!$C$2:$D$118, 2, FALSE), 0))</f>
        <v>0</v>
      </c>
      <c r="H139" s="6">
        <f>IF(ISBLANK(H87), "", IFERROR(VLOOKUP(H87, '[1]낚시보상 (2)'!$C$2:$D$118, 2, FALSE), 0))</f>
        <v>0</v>
      </c>
      <c r="I139" s="6">
        <f>IF(ISBLANK(I87), "", IFERROR(VLOOKUP(I87, '[1]낚시보상 (2)'!$C$2:$D$118, 2, FALSE), 0))</f>
        <v>0</v>
      </c>
      <c r="J139" s="222"/>
      <c r="K139" s="6">
        <f>IF(ISBLANK(K87), "", IFERROR(VLOOKUP(K87, '[1]낚시보상 (2)'!$C$2:$D$118, 2, FALSE), 0))</f>
        <v>0</v>
      </c>
      <c r="L139" s="6">
        <f>IF(ISBLANK(L87), "", IFERROR(VLOOKUP(L87, '[1]낚시보상 (2)'!$C$2:$D$118, 2, FALSE), 0))</f>
        <v>0</v>
      </c>
      <c r="M139" s="6">
        <f>IF(ISBLANK(M87), "", IFERROR(VLOOKUP(M87, '[1]낚시보상 (2)'!$C$2:$D$118, 2, FALSE), 0))</f>
        <v>9002952</v>
      </c>
      <c r="N139" s="222"/>
      <c r="P139" s="6">
        <f>IF(ISBLANK(P87), "", IFERROR(VLOOKUP(P87, '[1]낚시보상 (2)'!$C$2:$D$118, 2, FALSE), 0))</f>
        <v>0</v>
      </c>
      <c r="Q139" s="6">
        <f>IF(ISBLANK(Q87), "", IFERROR(VLOOKUP(Q87, '[1]낚시보상 (2)'!$C$2:$D$118, 2, FALSE), 0))</f>
        <v>0</v>
      </c>
      <c r="R139" s="6">
        <f>IF(ISBLANK(R87), "", IFERROR(VLOOKUP(R87, '[1]낚시보상 (2)'!$C$2:$D$118, 2, FALSE), 0))</f>
        <v>0</v>
      </c>
      <c r="S139" s="222"/>
      <c r="T139" s="6">
        <f>IF(ISBLANK(T87), "", IFERROR(VLOOKUP(T87, '[1]낚시보상 (2)'!$C$2:$D$118, 2, FALSE), 0))</f>
        <v>0</v>
      </c>
      <c r="U139" s="6">
        <f>IF(ISBLANK(U87), "", IFERROR(VLOOKUP(U87, '[1]낚시보상 (2)'!$C$2:$D$118, 2, FALSE), 0))</f>
        <v>0</v>
      </c>
      <c r="V139" s="6">
        <f>IF(ISBLANK(V87), "", IFERROR(VLOOKUP(V87, '[1]낚시보상 (2)'!$C$2:$D$118, 2, FALSE), 0))</f>
        <v>9002962</v>
      </c>
      <c r="W139" s="222"/>
      <c r="X139" s="6">
        <f>IF(ISBLANK(X87), "", IFERROR(VLOOKUP(X87, '[1]낚시보상 (2)'!$C$2:$D$118, 2, FALSE), 0))</f>
        <v>0</v>
      </c>
      <c r="Y139" s="6">
        <f>IF(ISBLANK(Y87), "", IFERROR(VLOOKUP(Y87, '[1]낚시보상 (2)'!$C$2:$D$118, 2, FALSE), 0))</f>
        <v>0</v>
      </c>
      <c r="Z139" s="6">
        <f>IF(ISBLANK(Z87), "", IFERROR(VLOOKUP(Z87, '[1]낚시보상 (2)'!$C$2:$D$118, 2, FALSE), 0))</f>
        <v>9002854</v>
      </c>
      <c r="AA139" s="222"/>
      <c r="AC139" s="6">
        <f>IF(ISBLANK(AC87), "", IFERROR(VLOOKUP(AC87, '[1]낚시보상 (2)'!$C$2:$D$118, 2, FALSE), 0))</f>
        <v>0</v>
      </c>
      <c r="AD139" s="6">
        <f>IF(ISBLANK(AD87), "", IFERROR(VLOOKUP(AD87, '[1]낚시보상 (2)'!$C$2:$D$118, 2, FALSE), 0))</f>
        <v>0</v>
      </c>
      <c r="AE139" s="6">
        <f>IF(ISBLANK(AE87), "", IFERROR(VLOOKUP(AE87, '[1]낚시보상 (2)'!$C$2:$D$118, 2, FALSE), 0))</f>
        <v>0</v>
      </c>
      <c r="AF139" s="222"/>
      <c r="AG139" s="6">
        <f>IF(ISBLANK(AG87), "", IFERROR(VLOOKUP(AG87, '[1]낚시보상 (2)'!$C$2:$D$118, 2, FALSE), 0))</f>
        <v>0</v>
      </c>
      <c r="AH139" s="6">
        <f>IF(ISBLANK(AH87), "", IFERROR(VLOOKUP(AH87, '[1]낚시보상 (2)'!$C$2:$D$118, 2, FALSE), 0))</f>
        <v>0</v>
      </c>
      <c r="AI139" s="6">
        <f>IF(ISBLANK(AI87), "", IFERROR(VLOOKUP(AI87, '[1]낚시보상 (2)'!$C$2:$D$118, 2, FALSE), 0))</f>
        <v>9002950</v>
      </c>
      <c r="AJ139" s="222"/>
      <c r="AK139" s="6">
        <f>IF(ISBLANK(AK87), "", IFERROR(VLOOKUP(AK87, '[1]낚시보상 (2)'!$C$2:$D$118, 2, FALSE), 0))</f>
        <v>0</v>
      </c>
      <c r="AL139" s="6">
        <f>IF(ISBLANK(AL87), "", IFERROR(VLOOKUP(AL87, '[1]낚시보상 (2)'!$C$2:$D$118, 2, FALSE), 0))</f>
        <v>0</v>
      </c>
      <c r="AM139" s="6">
        <f>IF(ISBLANK(AM87), "", IFERROR(VLOOKUP(AM87, '[1]낚시보상 (2)'!$C$2:$D$118, 2, FALSE), 0))</f>
        <v>9002942</v>
      </c>
    </row>
    <row r="140" spans="1:39" s="7" customFormat="1" x14ac:dyDescent="0.3">
      <c r="A140" s="225"/>
      <c r="C140" s="6">
        <f>IF(ISBLANK(C88), "", IFERROR(VLOOKUP(C88, '[1]낚시보상 (2)'!$C$2:$D$118, 2, FALSE), 0))</f>
        <v>0</v>
      </c>
      <c r="D140" s="6">
        <f>IF(ISBLANK(D88), "", IFERROR(VLOOKUP(D88, '[1]낚시보상 (2)'!$C$2:$D$118, 2, FALSE), 0))</f>
        <v>0</v>
      </c>
      <c r="E140" s="6">
        <f>IF(ISBLANK(E88), "", IFERROR(VLOOKUP(E88, '[1]낚시보상 (2)'!$C$2:$D$118, 2, FALSE), 0))</f>
        <v>0</v>
      </c>
      <c r="F140" s="222"/>
      <c r="G140" s="6">
        <f>IF(ISBLANK(G88), "", IFERROR(VLOOKUP(G88, '[1]낚시보상 (2)'!$C$2:$D$118, 2, FALSE), 0))</f>
        <v>0</v>
      </c>
      <c r="H140" s="6">
        <f>IF(ISBLANK(H88), "", IFERROR(VLOOKUP(H88, '[1]낚시보상 (2)'!$C$2:$D$118, 2, FALSE), 0))</f>
        <v>0</v>
      </c>
      <c r="I140" s="6">
        <f>IF(ISBLANK(I88), "", IFERROR(VLOOKUP(I88, '[1]낚시보상 (2)'!$C$2:$D$118, 2, FALSE), 0))</f>
        <v>0</v>
      </c>
      <c r="J140" s="222"/>
      <c r="K140" s="6">
        <f>IF(ISBLANK(K88), "", IFERROR(VLOOKUP(K88, '[1]낚시보상 (2)'!$C$2:$D$118, 2, FALSE), 0))</f>
        <v>0</v>
      </c>
      <c r="L140" s="6">
        <f>IF(ISBLANK(L88), "", IFERROR(VLOOKUP(L88, '[1]낚시보상 (2)'!$C$2:$D$118, 2, FALSE), 0))</f>
        <v>9002918</v>
      </c>
      <c r="M140" s="6">
        <f>IF(ISBLANK(M88), "", IFERROR(VLOOKUP(M88, '[1]낚시보상 (2)'!$C$2:$D$118, 2, FALSE), 0))</f>
        <v>9002918</v>
      </c>
      <c r="N140" s="222"/>
      <c r="P140" s="6">
        <f>IF(ISBLANK(P88), "", IFERROR(VLOOKUP(P88, '[1]낚시보상 (2)'!$C$2:$D$118, 2, FALSE), 0))</f>
        <v>0</v>
      </c>
      <c r="Q140" s="6">
        <f>IF(ISBLANK(Q88), "", IFERROR(VLOOKUP(Q88, '[1]낚시보상 (2)'!$C$2:$D$118, 2, FALSE), 0))</f>
        <v>0</v>
      </c>
      <c r="R140" s="6">
        <f>IF(ISBLANK(R88), "", IFERROR(VLOOKUP(R88, '[1]낚시보상 (2)'!$C$2:$D$118, 2, FALSE), 0))</f>
        <v>0</v>
      </c>
      <c r="S140" s="222"/>
      <c r="T140" s="6">
        <f>IF(ISBLANK(T88), "", IFERROR(VLOOKUP(T88, '[1]낚시보상 (2)'!$C$2:$D$118, 2, FALSE), 0))</f>
        <v>0</v>
      </c>
      <c r="U140" s="6">
        <f>IF(ISBLANK(U88), "", IFERROR(VLOOKUP(U88, '[1]낚시보상 (2)'!$C$2:$D$118, 2, FALSE), 0))</f>
        <v>0</v>
      </c>
      <c r="V140" s="6">
        <f>IF(ISBLANK(V88), "", IFERROR(VLOOKUP(V88, '[1]낚시보상 (2)'!$C$2:$D$118, 2, FALSE), 0))</f>
        <v>9002952</v>
      </c>
      <c r="W140" s="222"/>
      <c r="X140" s="6">
        <f>IF(ISBLANK(X88), "", IFERROR(VLOOKUP(X88, '[1]낚시보상 (2)'!$C$2:$D$118, 2, FALSE), 0))</f>
        <v>0</v>
      </c>
      <c r="Y140" s="6">
        <f>IF(ISBLANK(Y88), "", IFERROR(VLOOKUP(Y88, '[1]낚시보상 (2)'!$C$2:$D$118, 2, FALSE), 0))</f>
        <v>9002939</v>
      </c>
      <c r="Z140" s="6">
        <f>IF(ISBLANK(Z88), "", IFERROR(VLOOKUP(Z88, '[1]낚시보상 (2)'!$C$2:$D$118, 2, FALSE), 0))</f>
        <v>9002939</v>
      </c>
      <c r="AA140" s="222"/>
      <c r="AC140" s="6">
        <f>IF(ISBLANK(AC88), "", IFERROR(VLOOKUP(AC88, '[1]낚시보상 (2)'!$C$2:$D$118, 2, FALSE), 0))</f>
        <v>0</v>
      </c>
      <c r="AD140" s="6">
        <f>IF(ISBLANK(AD88), "", IFERROR(VLOOKUP(AD88, '[1]낚시보상 (2)'!$C$2:$D$118, 2, FALSE), 0))</f>
        <v>0</v>
      </c>
      <c r="AE140" s="6">
        <f>IF(ISBLANK(AE88), "", IFERROR(VLOOKUP(AE88, '[1]낚시보상 (2)'!$C$2:$D$118, 2, FALSE), 0))</f>
        <v>0</v>
      </c>
      <c r="AF140" s="222"/>
      <c r="AG140" s="6">
        <f>IF(ISBLANK(AG88), "", IFERROR(VLOOKUP(AG88, '[1]낚시보상 (2)'!$C$2:$D$118, 2, FALSE), 0))</f>
        <v>0</v>
      </c>
      <c r="AH140" s="6">
        <f>IF(ISBLANK(AH88), "", IFERROR(VLOOKUP(AH88, '[1]낚시보상 (2)'!$C$2:$D$118, 2, FALSE), 0))</f>
        <v>0</v>
      </c>
      <c r="AI140" s="6">
        <f>IF(ISBLANK(AI88), "", IFERROR(VLOOKUP(AI88, '[1]낚시보상 (2)'!$C$2:$D$118, 2, FALSE), 0))</f>
        <v>0</v>
      </c>
      <c r="AJ140" s="222"/>
      <c r="AK140" s="6">
        <f>IF(ISBLANK(AK88), "", IFERROR(VLOOKUP(AK88, '[1]낚시보상 (2)'!$C$2:$D$118, 2, FALSE), 0))</f>
        <v>0</v>
      </c>
      <c r="AL140" s="6">
        <f>IF(ISBLANK(AL88), "", IFERROR(VLOOKUP(AL88, '[1]낚시보상 (2)'!$C$2:$D$118, 2, FALSE), 0))</f>
        <v>0</v>
      </c>
      <c r="AM140" s="6">
        <f>IF(ISBLANK(AM88), "", IFERROR(VLOOKUP(AM88, '[1]낚시보상 (2)'!$C$2:$D$118, 2, FALSE), 0))</f>
        <v>9002960</v>
      </c>
    </row>
    <row r="141" spans="1:39" s="7" customFormat="1" x14ac:dyDescent="0.3">
      <c r="A141" s="225"/>
      <c r="C141" s="6">
        <f>IF(ISBLANK(C89), "", IFERROR(VLOOKUP(C89, '[1]낚시보상 (2)'!$C$2:$D$118, 2, FALSE), 0))</f>
        <v>0</v>
      </c>
      <c r="D141" s="6">
        <f>IF(ISBLANK(D89), "", IFERROR(VLOOKUP(D89, '[1]낚시보상 (2)'!$C$2:$D$118, 2, FALSE), 0))</f>
        <v>0</v>
      </c>
      <c r="E141" s="6">
        <f>IF(ISBLANK(E89), "", IFERROR(VLOOKUP(E89, '[1]낚시보상 (2)'!$C$2:$D$118, 2, FALSE), 0))</f>
        <v>0</v>
      </c>
      <c r="F141" s="222"/>
      <c r="G141" s="6">
        <f>IF(ISBLANK(G89), "", IFERROR(VLOOKUP(G89, '[1]낚시보상 (2)'!$C$2:$D$118, 2, FALSE), 0))</f>
        <v>0</v>
      </c>
      <c r="H141" s="6">
        <f>IF(ISBLANK(H89), "", IFERROR(VLOOKUP(H89, '[1]낚시보상 (2)'!$C$2:$D$118, 2, FALSE), 0))</f>
        <v>0</v>
      </c>
      <c r="I141" s="6">
        <f>IF(ISBLANK(I89), "", IFERROR(VLOOKUP(I89, '[1]낚시보상 (2)'!$C$2:$D$118, 2, FALSE), 0))</f>
        <v>0</v>
      </c>
      <c r="J141" s="222"/>
      <c r="K141" s="6">
        <f>IF(ISBLANK(K89), "", IFERROR(VLOOKUP(K89, '[1]낚시보상 (2)'!$C$2:$D$118, 2, FALSE), 0))</f>
        <v>0</v>
      </c>
      <c r="L141" s="6">
        <f>IF(ISBLANK(L89), "", IFERROR(VLOOKUP(L89, '[1]낚시보상 (2)'!$C$2:$D$118, 2, FALSE), 0))</f>
        <v>0</v>
      </c>
      <c r="M141" s="6">
        <f>IF(ISBLANK(M89), "", IFERROR(VLOOKUP(M89, '[1]낚시보상 (2)'!$C$2:$D$118, 2, FALSE), 0))</f>
        <v>9002906</v>
      </c>
      <c r="N141" s="222"/>
      <c r="P141" s="6">
        <f>IF(ISBLANK(P89), "", IFERROR(VLOOKUP(P89, '[1]낚시보상 (2)'!$C$2:$D$118, 2, FALSE), 0))</f>
        <v>0</v>
      </c>
      <c r="Q141" s="6">
        <f>IF(ISBLANK(Q89), "", IFERROR(VLOOKUP(Q89, '[1]낚시보상 (2)'!$C$2:$D$118, 2, FALSE), 0))</f>
        <v>0</v>
      </c>
      <c r="R141" s="6">
        <f>IF(ISBLANK(R89), "", IFERROR(VLOOKUP(R89, '[1]낚시보상 (2)'!$C$2:$D$118, 2, FALSE), 0))</f>
        <v>0</v>
      </c>
      <c r="S141" s="222"/>
      <c r="T141" s="6">
        <f>IF(ISBLANK(T89), "", IFERROR(VLOOKUP(T89, '[1]낚시보상 (2)'!$C$2:$D$118, 2, FALSE), 0))</f>
        <v>0</v>
      </c>
      <c r="U141" s="6">
        <f>IF(ISBLANK(U89), "", IFERROR(VLOOKUP(U89, '[1]낚시보상 (2)'!$C$2:$D$118, 2, FALSE), 0))</f>
        <v>0</v>
      </c>
      <c r="V141" s="6">
        <f>IF(ISBLANK(V89), "", IFERROR(VLOOKUP(V89, '[1]낚시보상 (2)'!$C$2:$D$118, 2, FALSE), 0))</f>
        <v>9002942</v>
      </c>
      <c r="W141" s="222"/>
      <c r="X141" s="6">
        <f>IF(ISBLANK(X89), "", IFERROR(VLOOKUP(X89, '[1]낚시보상 (2)'!$C$2:$D$118, 2, FALSE), 0))</f>
        <v>0</v>
      </c>
      <c r="Y141" s="6">
        <f>IF(ISBLANK(Y89), "", IFERROR(VLOOKUP(Y89, '[1]낚시보상 (2)'!$C$2:$D$118, 2, FALSE), 0))</f>
        <v>0</v>
      </c>
      <c r="Z141" s="6">
        <f>IF(ISBLANK(Z89), "", IFERROR(VLOOKUP(Z89, '[1]낚시보상 (2)'!$C$2:$D$118, 2, FALSE), 0))</f>
        <v>9002962</v>
      </c>
      <c r="AA141" s="222"/>
      <c r="AC141" s="6">
        <f>IF(ISBLANK(AC89), "", IFERROR(VLOOKUP(AC89, '[1]낚시보상 (2)'!$C$2:$D$118, 2, FALSE), 0))</f>
        <v>0</v>
      </c>
      <c r="AD141" s="6">
        <f>IF(ISBLANK(AD89), "", IFERROR(VLOOKUP(AD89, '[1]낚시보상 (2)'!$C$2:$D$118, 2, FALSE), 0))</f>
        <v>0</v>
      </c>
      <c r="AE141" s="6">
        <f>IF(ISBLANK(AE89), "", IFERROR(VLOOKUP(AE89, '[1]낚시보상 (2)'!$C$2:$D$118, 2, FALSE), 0))</f>
        <v>0</v>
      </c>
      <c r="AF141" s="222"/>
      <c r="AG141" s="6">
        <f>IF(ISBLANK(AG89), "", IFERROR(VLOOKUP(AG89, '[1]낚시보상 (2)'!$C$2:$D$118, 2, FALSE), 0))</f>
        <v>0</v>
      </c>
      <c r="AH141" s="6">
        <f>IF(ISBLANK(AH89), "", IFERROR(VLOOKUP(AH89, '[1]낚시보상 (2)'!$C$2:$D$118, 2, FALSE), 0))</f>
        <v>0</v>
      </c>
      <c r="AI141" s="6">
        <f>IF(ISBLANK(AI89), "", IFERROR(VLOOKUP(AI89, '[1]낚시보상 (2)'!$C$2:$D$118, 2, FALSE), 0))</f>
        <v>0</v>
      </c>
      <c r="AJ141" s="222"/>
      <c r="AK141" s="6">
        <f>IF(ISBLANK(AK89), "", IFERROR(VLOOKUP(AK89, '[1]낚시보상 (2)'!$C$2:$D$118, 2, FALSE), 0))</f>
        <v>0</v>
      </c>
      <c r="AL141" s="6">
        <f>IF(ISBLANK(AL89), "", IFERROR(VLOOKUP(AL89, '[1]낚시보상 (2)'!$C$2:$D$118, 2, FALSE), 0))</f>
        <v>0</v>
      </c>
      <c r="AM141" s="6">
        <f>IF(ISBLANK(AM89), "", IFERROR(VLOOKUP(AM89, '[1]낚시보상 (2)'!$C$2:$D$118, 2, FALSE), 0))</f>
        <v>9002950</v>
      </c>
    </row>
    <row r="142" spans="1:39" s="7" customFormat="1" x14ac:dyDescent="0.3">
      <c r="A142" s="225"/>
      <c r="C142" s="6">
        <f>IF(ISBLANK(C90), "", IFERROR(VLOOKUP(C90, '[1]낚시보상 (2)'!$C$2:$D$118, 2, FALSE), 0))</f>
        <v>0</v>
      </c>
      <c r="D142" s="6">
        <f>IF(ISBLANK(D90), "", IFERROR(VLOOKUP(D90, '[1]낚시보상 (2)'!$C$2:$D$118, 2, FALSE), 0))</f>
        <v>0</v>
      </c>
      <c r="E142" s="6">
        <f>IF(ISBLANK(E90), "", IFERROR(VLOOKUP(E90, '[1]낚시보상 (2)'!$C$2:$D$118, 2, FALSE), 0))</f>
        <v>0</v>
      </c>
      <c r="F142" s="222"/>
      <c r="G142" s="6">
        <f>IF(ISBLANK(G90), "", IFERROR(VLOOKUP(G90, '[1]낚시보상 (2)'!$C$2:$D$118, 2, FALSE), 0))</f>
        <v>0</v>
      </c>
      <c r="H142" s="6">
        <f>IF(ISBLANK(H90), "", IFERROR(VLOOKUP(H90, '[1]낚시보상 (2)'!$C$2:$D$118, 2, FALSE), 0))</f>
        <v>0</v>
      </c>
      <c r="I142" s="6">
        <f>IF(ISBLANK(I90), "", IFERROR(VLOOKUP(I90, '[1]낚시보상 (2)'!$C$2:$D$118, 2, FALSE), 0))</f>
        <v>0</v>
      </c>
      <c r="J142" s="222"/>
      <c r="K142" s="6">
        <f>IF(ISBLANK(K90), "", IFERROR(VLOOKUP(K90, '[1]낚시보상 (2)'!$C$2:$D$118, 2, FALSE), 0))</f>
        <v>0</v>
      </c>
      <c r="L142" s="6">
        <f>IF(ISBLANK(L90), "", IFERROR(VLOOKUP(L90, '[1]낚시보상 (2)'!$C$2:$D$118, 2, FALSE), 0))</f>
        <v>0</v>
      </c>
      <c r="M142" s="6">
        <f>IF(ISBLANK(M90), "", IFERROR(VLOOKUP(M90, '[1]낚시보상 (2)'!$C$2:$D$118, 2, FALSE), 0))</f>
        <v>9002851</v>
      </c>
      <c r="N142" s="222"/>
      <c r="P142" s="6">
        <f>IF(ISBLANK(P90), "", IFERROR(VLOOKUP(P90, '[1]낚시보상 (2)'!$C$2:$D$118, 2, FALSE), 0))</f>
        <v>0</v>
      </c>
      <c r="Q142" s="6">
        <f>IF(ISBLANK(Q90), "", IFERROR(VLOOKUP(Q90, '[1]낚시보상 (2)'!$C$2:$D$118, 2, FALSE), 0))</f>
        <v>0</v>
      </c>
      <c r="R142" s="6">
        <f>IF(ISBLANK(R90), "", IFERROR(VLOOKUP(R90, '[1]낚시보상 (2)'!$C$2:$D$118, 2, FALSE), 0))</f>
        <v>0</v>
      </c>
      <c r="S142" s="222"/>
      <c r="T142" s="6">
        <f>IF(ISBLANK(T90), "", IFERROR(VLOOKUP(T90, '[1]낚시보상 (2)'!$C$2:$D$118, 2, FALSE), 0))</f>
        <v>0</v>
      </c>
      <c r="U142" s="6">
        <f>IF(ISBLANK(U90), "", IFERROR(VLOOKUP(U90, '[1]낚시보상 (2)'!$C$2:$D$118, 2, FALSE), 0))</f>
        <v>0</v>
      </c>
      <c r="V142" s="6">
        <f>IF(ISBLANK(V90), "", IFERROR(VLOOKUP(V90, '[1]낚시보상 (2)'!$C$2:$D$118, 2, FALSE), 0))</f>
        <v>9002906</v>
      </c>
      <c r="W142" s="222"/>
      <c r="X142" s="6">
        <f>IF(ISBLANK(X90), "", IFERROR(VLOOKUP(X90, '[1]낚시보상 (2)'!$C$2:$D$118, 2, FALSE), 0))</f>
        <v>0</v>
      </c>
      <c r="Y142" s="6">
        <f>IF(ISBLANK(Y90), "", IFERROR(VLOOKUP(Y90, '[1]낚시보상 (2)'!$C$2:$D$118, 2, FALSE), 0))</f>
        <v>0</v>
      </c>
      <c r="Z142" s="6">
        <f>IF(ISBLANK(Z90), "", IFERROR(VLOOKUP(Z90, '[1]낚시보상 (2)'!$C$2:$D$118, 2, FALSE), 0))</f>
        <v>9002952</v>
      </c>
      <c r="AA142" s="222"/>
      <c r="AC142" s="6">
        <f>IF(ISBLANK(AC90), "", IFERROR(VLOOKUP(AC90, '[1]낚시보상 (2)'!$C$2:$D$118, 2, FALSE), 0))</f>
        <v>0</v>
      </c>
      <c r="AD142" s="6">
        <f>IF(ISBLANK(AD90), "", IFERROR(VLOOKUP(AD90, '[1]낚시보상 (2)'!$C$2:$D$118, 2, FALSE), 0))</f>
        <v>0</v>
      </c>
      <c r="AE142" s="6">
        <f>IF(ISBLANK(AE90), "", IFERROR(VLOOKUP(AE90, '[1]낚시보상 (2)'!$C$2:$D$118, 2, FALSE), 0))</f>
        <v>0</v>
      </c>
      <c r="AF142" s="222"/>
      <c r="AG142" s="6">
        <f>IF(ISBLANK(AG90), "", IFERROR(VLOOKUP(AG90, '[1]낚시보상 (2)'!$C$2:$D$118, 2, FALSE), 0))</f>
        <v>0</v>
      </c>
      <c r="AH142" s="6" t="str">
        <f>IF(ISBLANK(AH90), "", IFERROR(VLOOKUP(AH90, '[1]낚시보상 (2)'!$C$2:$D$118, 2, FALSE), 0))</f>
        <v/>
      </c>
      <c r="AI142" s="6">
        <f>IF(ISBLANK(AI90), "", IFERROR(VLOOKUP(AI90, '[1]낚시보상 (2)'!$C$2:$D$118, 2, FALSE), 0))</f>
        <v>0</v>
      </c>
      <c r="AJ142" s="222"/>
      <c r="AK142" s="6">
        <f>IF(ISBLANK(AK90), "", IFERROR(VLOOKUP(AK90, '[1]낚시보상 (2)'!$C$2:$D$118, 2, FALSE), 0))</f>
        <v>0</v>
      </c>
      <c r="AL142" s="6">
        <f>IF(ISBLANK(AL90), "", IFERROR(VLOOKUP(AL90, '[1]낚시보상 (2)'!$C$2:$D$118, 2, FALSE), 0))</f>
        <v>0</v>
      </c>
      <c r="AM142" s="6">
        <f>IF(ISBLANK(AM90), "", IFERROR(VLOOKUP(AM90, '[1]낚시보상 (2)'!$C$2:$D$118, 2, FALSE), 0))</f>
        <v>9002936</v>
      </c>
    </row>
    <row r="143" spans="1:39" s="7" customFormat="1" x14ac:dyDescent="0.3">
      <c r="A143" s="225"/>
      <c r="C143" s="6">
        <f>IF(ISBLANK(C91), "", IFERROR(VLOOKUP(C91, '[1]낚시보상 (2)'!$C$2:$D$118, 2, FALSE), 0))</f>
        <v>0</v>
      </c>
      <c r="D143" s="6">
        <f>IF(ISBLANK(D91), "", IFERROR(VLOOKUP(D91, '[1]낚시보상 (2)'!$C$2:$D$118, 2, FALSE), 0))</f>
        <v>0</v>
      </c>
      <c r="E143" s="6">
        <f>IF(ISBLANK(E91), "", IFERROR(VLOOKUP(E91, '[1]낚시보상 (2)'!$C$2:$D$118, 2, FALSE), 0))</f>
        <v>0</v>
      </c>
      <c r="F143" s="222"/>
      <c r="G143" s="6">
        <f>IF(ISBLANK(G91), "", IFERROR(VLOOKUP(G91, '[1]낚시보상 (2)'!$C$2:$D$118, 2, FALSE), 0))</f>
        <v>0</v>
      </c>
      <c r="H143" s="6">
        <f>IF(ISBLANK(H91), "", IFERROR(VLOOKUP(H91, '[1]낚시보상 (2)'!$C$2:$D$118, 2, FALSE), 0))</f>
        <v>0</v>
      </c>
      <c r="I143" s="6">
        <f>IF(ISBLANK(I91), "", IFERROR(VLOOKUP(I91, '[1]낚시보상 (2)'!$C$2:$D$118, 2, FALSE), 0))</f>
        <v>0</v>
      </c>
      <c r="J143" s="222"/>
      <c r="K143" s="6">
        <f>IF(ISBLANK(K91), "", IFERROR(VLOOKUP(K91, '[1]낚시보상 (2)'!$C$2:$D$118, 2, FALSE), 0))</f>
        <v>0</v>
      </c>
      <c r="L143" s="6">
        <f>IF(ISBLANK(L91), "", IFERROR(VLOOKUP(L91, '[1]낚시보상 (2)'!$C$2:$D$118, 2, FALSE), 0))</f>
        <v>0</v>
      </c>
      <c r="M143" s="6">
        <f>IF(ISBLANK(M91), "", IFERROR(VLOOKUP(M91, '[1]낚시보상 (2)'!$C$2:$D$118, 2, FALSE), 0))</f>
        <v>9002904</v>
      </c>
      <c r="N143" s="222"/>
      <c r="P143" s="6">
        <f>IF(ISBLANK(P91), "", IFERROR(VLOOKUP(P91, '[1]낚시보상 (2)'!$C$2:$D$118, 2, FALSE), 0))</f>
        <v>0</v>
      </c>
      <c r="Q143" s="6">
        <f>IF(ISBLANK(Q91), "", IFERROR(VLOOKUP(Q91, '[1]낚시보상 (2)'!$C$2:$D$118, 2, FALSE), 0))</f>
        <v>0</v>
      </c>
      <c r="R143" s="6">
        <f>IF(ISBLANK(R91), "", IFERROR(VLOOKUP(R91, '[1]낚시보상 (2)'!$C$2:$D$118, 2, FALSE), 0))</f>
        <v>0</v>
      </c>
      <c r="S143" s="222"/>
      <c r="T143" s="6">
        <f>IF(ISBLANK(T91), "", IFERROR(VLOOKUP(T91, '[1]낚시보상 (2)'!$C$2:$D$118, 2, FALSE), 0))</f>
        <v>0</v>
      </c>
      <c r="U143" s="6">
        <f>IF(ISBLANK(U91), "", IFERROR(VLOOKUP(U91, '[1]낚시보상 (2)'!$C$2:$D$118, 2, FALSE), 0))</f>
        <v>0</v>
      </c>
      <c r="V143" s="6">
        <f>IF(ISBLANK(V91), "", IFERROR(VLOOKUP(V91, '[1]낚시보상 (2)'!$C$2:$D$118, 2, FALSE), 0))</f>
        <v>9002851</v>
      </c>
      <c r="W143" s="222"/>
      <c r="X143" s="6">
        <f>IF(ISBLANK(X91), "", IFERROR(VLOOKUP(X91, '[1]낚시보상 (2)'!$C$2:$D$118, 2, FALSE), 0))</f>
        <v>0</v>
      </c>
      <c r="Y143" s="6">
        <f>IF(ISBLANK(Y91), "", IFERROR(VLOOKUP(Y91, '[1]낚시보상 (2)'!$C$2:$D$118, 2, FALSE), 0))</f>
        <v>0</v>
      </c>
      <c r="Z143" s="6">
        <f>IF(ISBLANK(Z91), "", IFERROR(VLOOKUP(Z91, '[1]낚시보상 (2)'!$C$2:$D$118, 2, FALSE), 0))</f>
        <v>9002942</v>
      </c>
      <c r="AA143" s="222"/>
      <c r="AC143" s="6">
        <f>IF(ISBLANK(AC91), "", IFERROR(VLOOKUP(AC91, '[1]낚시보상 (2)'!$C$2:$D$118, 2, FALSE), 0))</f>
        <v>0</v>
      </c>
      <c r="AD143" s="6">
        <f>IF(ISBLANK(AD91), "", IFERROR(VLOOKUP(AD91, '[1]낚시보상 (2)'!$C$2:$D$118, 2, FALSE), 0))</f>
        <v>0</v>
      </c>
      <c r="AE143" s="6">
        <f>IF(ISBLANK(AE91), "", IFERROR(VLOOKUP(AE91, '[1]낚시보상 (2)'!$C$2:$D$118, 2, FALSE), 0))</f>
        <v>0</v>
      </c>
      <c r="AF143" s="222"/>
      <c r="AG143" s="6">
        <f>IF(ISBLANK(AG91), "", IFERROR(VLOOKUP(AG91, '[1]낚시보상 (2)'!$C$2:$D$118, 2, FALSE), 0))</f>
        <v>0</v>
      </c>
      <c r="AH143" s="6" t="str">
        <f>IF(ISBLANK(AH91), "", IFERROR(VLOOKUP(AH91, '[1]낚시보상 (2)'!$C$2:$D$118, 2, FALSE), 0))</f>
        <v/>
      </c>
      <c r="AI143" s="6">
        <f>IF(ISBLANK(AI91), "", IFERROR(VLOOKUP(AI91, '[1]낚시보상 (2)'!$C$2:$D$118, 2, FALSE), 0))</f>
        <v>0</v>
      </c>
      <c r="AJ143" s="222"/>
      <c r="AK143" s="6">
        <f>IF(ISBLANK(AK91), "", IFERROR(VLOOKUP(AK91, '[1]낚시보상 (2)'!$C$2:$D$118, 2, FALSE), 0))</f>
        <v>0</v>
      </c>
      <c r="AL143" s="6">
        <f>IF(ISBLANK(AL91), "", IFERROR(VLOOKUP(AL91, '[1]낚시보상 (2)'!$C$2:$D$118, 2, FALSE), 0))</f>
        <v>9002920</v>
      </c>
      <c r="AM143" s="6">
        <f>IF(ISBLANK(AM91), "", IFERROR(VLOOKUP(AM91, '[1]낚시보상 (2)'!$C$2:$D$118, 2, FALSE), 0))</f>
        <v>9002920</v>
      </c>
    </row>
    <row r="144" spans="1:39" s="7" customFormat="1" x14ac:dyDescent="0.3">
      <c r="A144" s="225"/>
      <c r="C144" s="6">
        <f>IF(ISBLANK(C92), "", IFERROR(VLOOKUP(C92, '[1]낚시보상 (2)'!$C$2:$D$118, 2, FALSE), 0))</f>
        <v>0</v>
      </c>
      <c r="D144" s="6">
        <f>IF(ISBLANK(D92), "", IFERROR(VLOOKUP(D92, '[1]낚시보상 (2)'!$C$2:$D$118, 2, FALSE), 0))</f>
        <v>0</v>
      </c>
      <c r="E144" s="6">
        <f>IF(ISBLANK(E92), "", IFERROR(VLOOKUP(E92, '[1]낚시보상 (2)'!$C$2:$D$118, 2, FALSE), 0))</f>
        <v>0</v>
      </c>
      <c r="F144" s="222"/>
      <c r="G144" s="6">
        <f>IF(ISBLANK(G92), "", IFERROR(VLOOKUP(G92, '[1]낚시보상 (2)'!$C$2:$D$118, 2, FALSE), 0))</f>
        <v>0</v>
      </c>
      <c r="H144" s="6">
        <f>IF(ISBLANK(H92), "", IFERROR(VLOOKUP(H92, '[1]낚시보상 (2)'!$C$2:$D$118, 2, FALSE), 0))</f>
        <v>0</v>
      </c>
      <c r="I144" s="6">
        <f>IF(ISBLANK(I92), "", IFERROR(VLOOKUP(I92, '[1]낚시보상 (2)'!$C$2:$D$118, 2, FALSE), 0))</f>
        <v>0</v>
      </c>
      <c r="J144" s="222"/>
      <c r="K144" s="6">
        <f>IF(ISBLANK(K92), "", IFERROR(VLOOKUP(K92, '[1]낚시보상 (2)'!$C$2:$D$118, 2, FALSE), 0))</f>
        <v>0</v>
      </c>
      <c r="L144" s="6">
        <f>IF(ISBLANK(L92), "", IFERROR(VLOOKUP(L92, '[1]낚시보상 (2)'!$C$2:$D$118, 2, FALSE), 0))</f>
        <v>9002867</v>
      </c>
      <c r="M144" s="6">
        <f>IF(ISBLANK(M92), "", IFERROR(VLOOKUP(M92, '[1]낚시보상 (2)'!$C$2:$D$118, 2, FALSE), 0))</f>
        <v>9002867</v>
      </c>
      <c r="N144" s="222"/>
      <c r="P144" s="6">
        <f>IF(ISBLANK(P92), "", IFERROR(VLOOKUP(P92, '[1]낚시보상 (2)'!$C$2:$D$118, 2, FALSE), 0))</f>
        <v>0</v>
      </c>
      <c r="Q144" s="6">
        <f>IF(ISBLANK(Q92), "", IFERROR(VLOOKUP(Q92, '[1]낚시보상 (2)'!$C$2:$D$118, 2, FALSE), 0))</f>
        <v>0</v>
      </c>
      <c r="R144" s="6">
        <f>IF(ISBLANK(R92), "", IFERROR(VLOOKUP(R92, '[1]낚시보상 (2)'!$C$2:$D$118, 2, FALSE), 0))</f>
        <v>0</v>
      </c>
      <c r="S144" s="222"/>
      <c r="T144" s="6">
        <f>IF(ISBLANK(T92), "", IFERROR(VLOOKUP(T92, '[1]낚시보상 (2)'!$C$2:$D$118, 2, FALSE), 0))</f>
        <v>0</v>
      </c>
      <c r="U144" s="6">
        <f>IF(ISBLANK(U92), "", IFERROR(VLOOKUP(U92, '[1]낚시보상 (2)'!$C$2:$D$118, 2, FALSE), 0))</f>
        <v>9002867</v>
      </c>
      <c r="V144" s="6">
        <f>IF(ISBLANK(V92), "", IFERROR(VLOOKUP(V92, '[1]낚시보상 (2)'!$C$2:$D$118, 2, FALSE), 0))</f>
        <v>9002867</v>
      </c>
      <c r="W144" s="222"/>
      <c r="X144" s="6">
        <f>IF(ISBLANK(X92), "", IFERROR(VLOOKUP(X92, '[1]낚시보상 (2)'!$C$2:$D$118, 2, FALSE), 0))</f>
        <v>0</v>
      </c>
      <c r="Y144" s="6">
        <f>IF(ISBLANK(Y92), "", IFERROR(VLOOKUP(Y92, '[1]낚시보상 (2)'!$C$2:$D$118, 2, FALSE), 0))</f>
        <v>0</v>
      </c>
      <c r="Z144" s="6">
        <f>IF(ISBLANK(Z92), "", IFERROR(VLOOKUP(Z92, '[1]낚시보상 (2)'!$C$2:$D$118, 2, FALSE), 0))</f>
        <v>9002960</v>
      </c>
      <c r="AA144" s="222"/>
      <c r="AC144" s="6">
        <f>IF(ISBLANK(AC92), "", IFERROR(VLOOKUP(AC92, '[1]낚시보상 (2)'!$C$2:$D$118, 2, FALSE), 0))</f>
        <v>0</v>
      </c>
      <c r="AD144" s="6">
        <f>IF(ISBLANK(AD92), "", IFERROR(VLOOKUP(AD92, '[1]낚시보상 (2)'!$C$2:$D$118, 2, FALSE), 0))</f>
        <v>0</v>
      </c>
      <c r="AE144" s="6">
        <f>IF(ISBLANK(AE92), "", IFERROR(VLOOKUP(AE92, '[1]낚시보상 (2)'!$C$2:$D$118, 2, FALSE), 0))</f>
        <v>0</v>
      </c>
      <c r="AF144" s="222"/>
      <c r="AG144" s="6">
        <f>IF(ISBLANK(AG92), "", IFERROR(VLOOKUP(AG92, '[1]낚시보상 (2)'!$C$2:$D$118, 2, FALSE), 0))</f>
        <v>0</v>
      </c>
      <c r="AH144" s="6" t="str">
        <f>IF(ISBLANK(AH92), "", IFERROR(VLOOKUP(AH92, '[1]낚시보상 (2)'!$C$2:$D$118, 2, FALSE), 0))</f>
        <v/>
      </c>
      <c r="AI144" s="6">
        <f>IF(ISBLANK(AI92), "", IFERROR(VLOOKUP(AI92, '[1]낚시보상 (2)'!$C$2:$D$118, 2, FALSE), 0))</f>
        <v>0</v>
      </c>
      <c r="AJ144" s="222"/>
      <c r="AK144" s="6">
        <f>IF(ISBLANK(AK92), "", IFERROR(VLOOKUP(AK92, '[1]낚시보상 (2)'!$C$2:$D$118, 2, FALSE), 0))</f>
        <v>0</v>
      </c>
      <c r="AL144" s="6">
        <f>IF(ISBLANK(AL92), "", IFERROR(VLOOKUP(AL92, '[1]낚시보상 (2)'!$C$2:$D$118, 2, FALSE), 0))</f>
        <v>9002932</v>
      </c>
      <c r="AM144" s="6">
        <f>IF(ISBLANK(AM92), "", IFERROR(VLOOKUP(AM92, '[1]낚시보상 (2)'!$C$2:$D$118, 2, FALSE), 0))</f>
        <v>9002932</v>
      </c>
    </row>
    <row r="145" spans="1:42" s="7" customFormat="1" x14ac:dyDescent="0.3">
      <c r="A145" s="225"/>
      <c r="C145" s="6">
        <f>IF(ISBLANK(C93), "", IFERROR(VLOOKUP(C93, '[1]낚시보상 (2)'!$C$2:$D$118, 2, FALSE), 0))</f>
        <v>0</v>
      </c>
      <c r="D145" s="6">
        <f>IF(ISBLANK(D93), "", IFERROR(VLOOKUP(D93, '[1]낚시보상 (2)'!$C$2:$D$118, 2, FALSE), 0))</f>
        <v>0</v>
      </c>
      <c r="E145" s="6">
        <f>IF(ISBLANK(E93), "", IFERROR(VLOOKUP(E93, '[1]낚시보상 (2)'!$C$2:$D$118, 2, FALSE), 0))</f>
        <v>0</v>
      </c>
      <c r="F145" s="222"/>
      <c r="G145" s="6">
        <f>IF(ISBLANK(G93), "", IFERROR(VLOOKUP(G93, '[1]낚시보상 (2)'!$C$2:$D$118, 2, FALSE), 0))</f>
        <v>0</v>
      </c>
      <c r="H145" s="6">
        <f>IF(ISBLANK(H93), "", IFERROR(VLOOKUP(H93, '[1]낚시보상 (2)'!$C$2:$D$118, 2, FALSE), 0))</f>
        <v>0</v>
      </c>
      <c r="I145" s="6">
        <f>IF(ISBLANK(I93), "", IFERROR(VLOOKUP(I93, '[1]낚시보상 (2)'!$C$2:$D$118, 2, FALSE), 0))</f>
        <v>0</v>
      </c>
      <c r="J145" s="222"/>
      <c r="K145" s="6">
        <f>IF(ISBLANK(K93), "", IFERROR(VLOOKUP(K93, '[1]낚시보상 (2)'!$C$2:$D$118, 2, FALSE), 0))</f>
        <v>0</v>
      </c>
      <c r="L145" s="6">
        <f>IF(ISBLANK(L93), "", IFERROR(VLOOKUP(L93, '[1]낚시보상 (2)'!$C$2:$D$118, 2, FALSE), 0))</f>
        <v>0</v>
      </c>
      <c r="M145" s="6">
        <f>IF(ISBLANK(M93), "", IFERROR(VLOOKUP(M93, '[1]낚시보상 (2)'!$C$2:$D$118, 2, FALSE), 0))</f>
        <v>0</v>
      </c>
      <c r="N145" s="222"/>
      <c r="P145" s="6">
        <f>IF(ISBLANK(P93), "", IFERROR(VLOOKUP(P93, '[1]낚시보상 (2)'!$C$2:$D$118, 2, FALSE), 0))</f>
        <v>0</v>
      </c>
      <c r="Q145" s="6">
        <f>IF(ISBLANK(Q93), "", IFERROR(VLOOKUP(Q93, '[1]낚시보상 (2)'!$C$2:$D$118, 2, FALSE), 0))</f>
        <v>0</v>
      </c>
      <c r="R145" s="6">
        <f>IF(ISBLANK(R93), "", IFERROR(VLOOKUP(R93, '[1]낚시보상 (2)'!$C$2:$D$118, 2, FALSE), 0))</f>
        <v>0</v>
      </c>
      <c r="S145" s="222"/>
      <c r="T145" s="6">
        <f>IF(ISBLANK(T93), "", IFERROR(VLOOKUP(T93, '[1]낚시보상 (2)'!$C$2:$D$118, 2, FALSE), 0))</f>
        <v>0</v>
      </c>
      <c r="U145" s="6">
        <f>IF(ISBLANK(U93), "", IFERROR(VLOOKUP(U93, '[1]낚시보상 (2)'!$C$2:$D$118, 2, FALSE), 0))</f>
        <v>0</v>
      </c>
      <c r="V145" s="6">
        <f>IF(ISBLANK(V93), "", IFERROR(VLOOKUP(V93, '[1]낚시보상 (2)'!$C$2:$D$118, 2, FALSE), 0))</f>
        <v>9002923</v>
      </c>
      <c r="W145" s="222"/>
      <c r="X145" s="6">
        <f>IF(ISBLANK(X93), "", IFERROR(VLOOKUP(X93, '[1]낚시보상 (2)'!$C$2:$D$118, 2, FALSE), 0))</f>
        <v>0</v>
      </c>
      <c r="Y145" s="6">
        <f>IF(ISBLANK(Y93), "", IFERROR(VLOOKUP(Y93, '[1]낚시보상 (2)'!$C$2:$D$118, 2, FALSE), 0))</f>
        <v>9002918</v>
      </c>
      <c r="Z145" s="6">
        <f>IF(ISBLANK(Z93), "", IFERROR(VLOOKUP(Z93, '[1]낚시보상 (2)'!$C$2:$D$118, 2, FALSE), 0))</f>
        <v>9002918</v>
      </c>
      <c r="AA145" s="222"/>
      <c r="AC145" s="6">
        <f>IF(ISBLANK(AC93), "", IFERROR(VLOOKUP(AC93, '[1]낚시보상 (2)'!$C$2:$D$118, 2, FALSE), 0))</f>
        <v>0</v>
      </c>
      <c r="AD145" s="6">
        <f>IF(ISBLANK(AD93), "", IFERROR(VLOOKUP(AD93, '[1]낚시보상 (2)'!$C$2:$D$118, 2, FALSE), 0))</f>
        <v>0</v>
      </c>
      <c r="AE145" s="6">
        <f>IF(ISBLANK(AE93), "", IFERROR(VLOOKUP(AE93, '[1]낚시보상 (2)'!$C$2:$D$118, 2, FALSE), 0))</f>
        <v>0</v>
      </c>
      <c r="AF145" s="222"/>
      <c r="AG145" s="6">
        <f>IF(ISBLANK(AG93), "", IFERROR(VLOOKUP(AG93, '[1]낚시보상 (2)'!$C$2:$D$118, 2, FALSE), 0))</f>
        <v>0</v>
      </c>
      <c r="AH145" s="6" t="str">
        <f>IF(ISBLANK(AH93), "", IFERROR(VLOOKUP(AH93, '[1]낚시보상 (2)'!$C$2:$D$118, 2, FALSE), 0))</f>
        <v/>
      </c>
      <c r="AI145" s="6">
        <f>IF(ISBLANK(AI93), "", IFERROR(VLOOKUP(AI93, '[1]낚시보상 (2)'!$C$2:$D$118, 2, FALSE), 0))</f>
        <v>0</v>
      </c>
      <c r="AJ145" s="222"/>
      <c r="AK145" s="6">
        <f>IF(ISBLANK(AK93), "", IFERROR(VLOOKUP(AK93, '[1]낚시보상 (2)'!$C$2:$D$118, 2, FALSE), 0))</f>
        <v>0</v>
      </c>
      <c r="AL145" s="6">
        <f>IF(ISBLANK(AL93), "", IFERROR(VLOOKUP(AL93, '[1]낚시보상 (2)'!$C$2:$D$118, 2, FALSE), 0))</f>
        <v>9002914</v>
      </c>
      <c r="AM145" s="6">
        <f>IF(ISBLANK(AM93), "", IFERROR(VLOOKUP(AM93, '[1]낚시보상 (2)'!$C$2:$D$118, 2, FALSE), 0))</f>
        <v>9002914</v>
      </c>
    </row>
    <row r="146" spans="1:42" s="7" customFormat="1" x14ac:dyDescent="0.3">
      <c r="A146" s="225"/>
      <c r="C146" s="6">
        <f>IF(ISBLANK(C94), "", IFERROR(VLOOKUP(C94, '[1]낚시보상 (2)'!$C$2:$D$118, 2, FALSE), 0))</f>
        <v>0</v>
      </c>
      <c r="D146" s="6">
        <f>IF(ISBLANK(D94), "", IFERROR(VLOOKUP(D94, '[1]낚시보상 (2)'!$C$2:$D$118, 2, FALSE), 0))</f>
        <v>0</v>
      </c>
      <c r="E146" s="6">
        <f>IF(ISBLANK(E94), "", IFERROR(VLOOKUP(E94, '[1]낚시보상 (2)'!$C$2:$D$118, 2, FALSE), 0))</f>
        <v>0</v>
      </c>
      <c r="F146" s="222"/>
      <c r="G146" s="6">
        <f>IF(ISBLANK(G94), "", IFERROR(VLOOKUP(G94, '[1]낚시보상 (2)'!$C$2:$D$118, 2, FALSE), 0))</f>
        <v>0</v>
      </c>
      <c r="H146" s="6">
        <f>IF(ISBLANK(H94), "", IFERROR(VLOOKUP(H94, '[1]낚시보상 (2)'!$C$2:$D$118, 2, FALSE), 0))</f>
        <v>0</v>
      </c>
      <c r="I146" s="6">
        <f>IF(ISBLANK(I94), "", IFERROR(VLOOKUP(I94, '[1]낚시보상 (2)'!$C$2:$D$118, 2, FALSE), 0))</f>
        <v>0</v>
      </c>
      <c r="J146" s="222"/>
      <c r="K146" s="6">
        <f>IF(ISBLANK(K94), "", IFERROR(VLOOKUP(K94, '[1]낚시보상 (2)'!$C$2:$D$118, 2, FALSE), 0))</f>
        <v>0</v>
      </c>
      <c r="L146" s="6">
        <f>IF(ISBLANK(L94), "", IFERROR(VLOOKUP(L94, '[1]낚시보상 (2)'!$C$2:$D$118, 2, FALSE), 0))</f>
        <v>0</v>
      </c>
      <c r="M146" s="6">
        <f>IF(ISBLANK(M94), "", IFERROR(VLOOKUP(M94, '[1]낚시보상 (2)'!$C$2:$D$118, 2, FALSE), 0))</f>
        <v>0</v>
      </c>
      <c r="N146" s="222"/>
      <c r="P146" s="6">
        <f>IF(ISBLANK(P94), "", IFERROR(VLOOKUP(P94, '[1]낚시보상 (2)'!$C$2:$D$118, 2, FALSE), 0))</f>
        <v>0</v>
      </c>
      <c r="Q146" s="6">
        <f>IF(ISBLANK(Q94), "", IFERROR(VLOOKUP(Q94, '[1]낚시보상 (2)'!$C$2:$D$118, 2, FALSE), 0))</f>
        <v>0</v>
      </c>
      <c r="R146" s="6">
        <f>IF(ISBLANK(R94), "", IFERROR(VLOOKUP(R94, '[1]낚시보상 (2)'!$C$2:$D$118, 2, FALSE), 0))</f>
        <v>0</v>
      </c>
      <c r="S146" s="222"/>
      <c r="T146" s="6">
        <f>IF(ISBLANK(T94), "", IFERROR(VLOOKUP(T94, '[1]낚시보상 (2)'!$C$2:$D$118, 2, FALSE), 0))</f>
        <v>0</v>
      </c>
      <c r="U146" s="6">
        <f>IF(ISBLANK(U94), "", IFERROR(VLOOKUP(U94, '[1]낚시보상 (2)'!$C$2:$D$118, 2, FALSE), 0))</f>
        <v>0</v>
      </c>
      <c r="V146" s="6">
        <f>IF(ISBLANK(V94), "", IFERROR(VLOOKUP(V94, '[1]낚시보상 (2)'!$C$2:$D$118, 2, FALSE), 0))</f>
        <v>0</v>
      </c>
      <c r="W146" s="222"/>
      <c r="X146" s="6">
        <f>IF(ISBLANK(X94), "", IFERROR(VLOOKUP(X94, '[1]낚시보상 (2)'!$C$2:$D$118, 2, FALSE), 0))</f>
        <v>0</v>
      </c>
      <c r="Y146" s="6">
        <f>IF(ISBLANK(Y94), "", IFERROR(VLOOKUP(Y94, '[1]낚시보상 (2)'!$C$2:$D$118, 2, FALSE), 0))</f>
        <v>0</v>
      </c>
      <c r="Z146" s="6">
        <f>IF(ISBLANK(Z94), "", IFERROR(VLOOKUP(Z94, '[1]낚시보상 (2)'!$C$2:$D$118, 2, FALSE), 0))</f>
        <v>9002906</v>
      </c>
      <c r="AA146" s="222"/>
      <c r="AC146" s="6">
        <f>IF(ISBLANK(AC94), "", IFERROR(VLOOKUP(AC94, '[1]낚시보상 (2)'!$C$2:$D$118, 2, FALSE), 0))</f>
        <v>0</v>
      </c>
      <c r="AD146" s="6">
        <f>IF(ISBLANK(AD94), "", IFERROR(VLOOKUP(AD94, '[1]낚시보상 (2)'!$C$2:$D$118, 2, FALSE), 0))</f>
        <v>0</v>
      </c>
      <c r="AE146" s="6">
        <f>IF(ISBLANK(AE94), "", IFERROR(VLOOKUP(AE94, '[1]낚시보상 (2)'!$C$2:$D$118, 2, FALSE), 0))</f>
        <v>0</v>
      </c>
      <c r="AF146" s="222"/>
      <c r="AG146" s="6">
        <f>IF(ISBLANK(AG94), "", IFERROR(VLOOKUP(AG94, '[1]낚시보상 (2)'!$C$2:$D$118, 2, FALSE), 0))</f>
        <v>0</v>
      </c>
      <c r="AH146" s="6">
        <f>IF(ISBLANK(AH94), "", IFERROR(VLOOKUP(AH94, '[1]낚시보상 (2)'!$C$2:$D$118, 2, FALSE), 0))</f>
        <v>0</v>
      </c>
      <c r="AI146" s="6">
        <f>IF(ISBLANK(AI94), "", IFERROR(VLOOKUP(AI94, '[1]낚시보상 (2)'!$C$2:$D$118, 2, FALSE), 0))</f>
        <v>9002920</v>
      </c>
      <c r="AJ146" s="222"/>
      <c r="AK146" s="6">
        <f>IF(ISBLANK(AK94), "", IFERROR(VLOOKUP(AK94, '[1]낚시보상 (2)'!$C$2:$D$118, 2, FALSE), 0))</f>
        <v>0</v>
      </c>
      <c r="AL146" s="6">
        <f>IF(ISBLANK(AL94), "", IFERROR(VLOOKUP(AL94, '[1]낚시보상 (2)'!$C$2:$D$118, 2, FALSE), 0))</f>
        <v>9002919</v>
      </c>
      <c r="AM146" s="6">
        <f>IF(ISBLANK(AM94), "", IFERROR(VLOOKUP(AM94, '[1]낚시보상 (2)'!$C$2:$D$118, 2, FALSE), 0))</f>
        <v>9002919</v>
      </c>
    </row>
    <row r="147" spans="1:42" s="7" customFormat="1" x14ac:dyDescent="0.3">
      <c r="A147" s="225"/>
      <c r="C147" s="6">
        <f>IF(ISBLANK(C95), "", IFERROR(VLOOKUP(C95, '[1]낚시보상 (2)'!$C$2:$D$118, 2, FALSE), 0))</f>
        <v>0</v>
      </c>
      <c r="D147" s="6">
        <f>IF(ISBLANK(D95), "", IFERROR(VLOOKUP(D95, '[1]낚시보상 (2)'!$C$2:$D$118, 2, FALSE), 0))</f>
        <v>0</v>
      </c>
      <c r="E147" s="6">
        <f>IF(ISBLANK(E95), "", IFERROR(VLOOKUP(E95, '[1]낚시보상 (2)'!$C$2:$D$118, 2, FALSE), 0))</f>
        <v>0</v>
      </c>
      <c r="F147" s="222"/>
      <c r="G147" s="6">
        <f>IF(ISBLANK(G95), "", IFERROR(VLOOKUP(G95, '[1]낚시보상 (2)'!$C$2:$D$118, 2, FALSE), 0))</f>
        <v>0</v>
      </c>
      <c r="H147" s="6">
        <f>IF(ISBLANK(H95), "", IFERROR(VLOOKUP(H95, '[1]낚시보상 (2)'!$C$2:$D$118, 2, FALSE), 0))</f>
        <v>0</v>
      </c>
      <c r="I147" s="6">
        <f>IF(ISBLANK(I95), "", IFERROR(VLOOKUP(I95, '[1]낚시보상 (2)'!$C$2:$D$118, 2, FALSE), 0))</f>
        <v>0</v>
      </c>
      <c r="J147" s="222"/>
      <c r="K147" s="6">
        <f>IF(ISBLANK(K95), "", IFERROR(VLOOKUP(K95, '[1]낚시보상 (2)'!$C$2:$D$118, 2, FALSE), 0))</f>
        <v>0</v>
      </c>
      <c r="L147" s="6">
        <f>IF(ISBLANK(L95), "", IFERROR(VLOOKUP(L95, '[1]낚시보상 (2)'!$C$2:$D$118, 2, FALSE), 0))</f>
        <v>0</v>
      </c>
      <c r="M147" s="6">
        <f>IF(ISBLANK(M95), "", IFERROR(VLOOKUP(M95, '[1]낚시보상 (2)'!$C$2:$D$118, 2, FALSE), 0))</f>
        <v>0</v>
      </c>
      <c r="N147" s="222"/>
      <c r="P147" s="6">
        <f>IF(ISBLANK(P95), "", IFERROR(VLOOKUP(P95, '[1]낚시보상 (2)'!$C$2:$D$118, 2, FALSE), 0))</f>
        <v>0</v>
      </c>
      <c r="Q147" s="6">
        <f>IF(ISBLANK(Q95), "", IFERROR(VLOOKUP(Q95, '[1]낚시보상 (2)'!$C$2:$D$118, 2, FALSE), 0))</f>
        <v>0</v>
      </c>
      <c r="R147" s="6">
        <f>IF(ISBLANK(R95), "", IFERROR(VLOOKUP(R95, '[1]낚시보상 (2)'!$C$2:$D$118, 2, FALSE), 0))</f>
        <v>0</v>
      </c>
      <c r="S147" s="222"/>
      <c r="T147" s="6">
        <f>IF(ISBLANK(T95), "", IFERROR(VLOOKUP(T95, '[1]낚시보상 (2)'!$C$2:$D$118, 2, FALSE), 0))</f>
        <v>0</v>
      </c>
      <c r="U147" s="6">
        <f>IF(ISBLANK(U95), "", IFERROR(VLOOKUP(U95, '[1]낚시보상 (2)'!$C$2:$D$118, 2, FALSE), 0))</f>
        <v>0</v>
      </c>
      <c r="V147" s="6">
        <f>IF(ISBLANK(V95), "", IFERROR(VLOOKUP(V95, '[1]낚시보상 (2)'!$C$2:$D$118, 2, FALSE), 0))</f>
        <v>0</v>
      </c>
      <c r="W147" s="222"/>
      <c r="X147" s="6">
        <f>IF(ISBLANK(X95), "", IFERROR(VLOOKUP(X95, '[1]낚시보상 (2)'!$C$2:$D$118, 2, FALSE), 0))</f>
        <v>0</v>
      </c>
      <c r="Y147" s="6">
        <f>IF(ISBLANK(Y95), "", IFERROR(VLOOKUP(Y95, '[1]낚시보상 (2)'!$C$2:$D$118, 2, FALSE), 0))</f>
        <v>0</v>
      </c>
      <c r="Z147" s="6">
        <f>IF(ISBLANK(Z95), "", IFERROR(VLOOKUP(Z95, '[1]낚시보상 (2)'!$C$2:$D$118, 2, FALSE), 0))</f>
        <v>9002851</v>
      </c>
      <c r="AA147" s="222"/>
      <c r="AC147" s="6">
        <f>IF(ISBLANK(AC95), "", IFERROR(VLOOKUP(AC95, '[1]낚시보상 (2)'!$C$2:$D$118, 2, FALSE), 0))</f>
        <v>0</v>
      </c>
      <c r="AD147" s="6">
        <f>IF(ISBLANK(AD95), "", IFERROR(VLOOKUP(AD95, '[1]낚시보상 (2)'!$C$2:$D$118, 2, FALSE), 0))</f>
        <v>0</v>
      </c>
      <c r="AE147" s="6">
        <f>IF(ISBLANK(AE95), "", IFERROR(VLOOKUP(AE95, '[1]낚시보상 (2)'!$C$2:$D$118, 2, FALSE), 0))</f>
        <v>0</v>
      </c>
      <c r="AF147" s="222"/>
      <c r="AG147" s="6">
        <f>IF(ISBLANK(AG95), "", IFERROR(VLOOKUP(AG95, '[1]낚시보상 (2)'!$C$2:$D$118, 2, FALSE), 0))</f>
        <v>0</v>
      </c>
      <c r="AH147" s="6">
        <f>IF(ISBLANK(AH95), "", IFERROR(VLOOKUP(AH95, '[1]낚시보상 (2)'!$C$2:$D$118, 2, FALSE), 0))</f>
        <v>0</v>
      </c>
      <c r="AI147" s="6">
        <f>IF(ISBLANK(AI95), "", IFERROR(VLOOKUP(AI95, '[1]낚시보상 (2)'!$C$2:$D$118, 2, FALSE), 0))</f>
        <v>9002932</v>
      </c>
      <c r="AJ147" s="222"/>
      <c r="AK147" s="6">
        <f>IF(ISBLANK(AK95), "", IFERROR(VLOOKUP(AK95, '[1]낚시보상 (2)'!$C$2:$D$118, 2, FALSE), 0))</f>
        <v>0</v>
      </c>
      <c r="AL147" s="6">
        <f>IF(ISBLANK(AL95), "", IFERROR(VLOOKUP(AL95, '[1]낚시보상 (2)'!$C$2:$D$118, 2, FALSE), 0))</f>
        <v>9002907</v>
      </c>
      <c r="AM147" s="6">
        <f>IF(ISBLANK(AM95), "", IFERROR(VLOOKUP(AM95, '[1]낚시보상 (2)'!$C$2:$D$118, 2, FALSE), 0))</f>
        <v>9002907</v>
      </c>
    </row>
    <row r="148" spans="1:42" s="7" customFormat="1" x14ac:dyDescent="0.3">
      <c r="A148" s="225"/>
      <c r="C148" s="6">
        <f>IF(ISBLANK(C96), "", IFERROR(VLOOKUP(C96, '[1]낚시보상 (2)'!$C$2:$D$118, 2, FALSE), 0))</f>
        <v>0</v>
      </c>
      <c r="D148" s="6">
        <f>IF(ISBLANK(D96), "", IFERROR(VLOOKUP(D96, '[1]낚시보상 (2)'!$C$2:$D$118, 2, FALSE), 0))</f>
        <v>0</v>
      </c>
      <c r="E148" s="6">
        <f>IF(ISBLANK(E96), "", IFERROR(VLOOKUP(E96, '[1]낚시보상 (2)'!$C$2:$D$118, 2, FALSE), 0))</f>
        <v>0</v>
      </c>
      <c r="F148" s="222"/>
      <c r="G148" s="6">
        <f>IF(ISBLANK(G96), "", IFERROR(VLOOKUP(G96, '[1]낚시보상 (2)'!$C$2:$D$118, 2, FALSE), 0))</f>
        <v>0</v>
      </c>
      <c r="H148" s="6">
        <f>IF(ISBLANK(H96), "", IFERROR(VLOOKUP(H96, '[1]낚시보상 (2)'!$C$2:$D$118, 2, FALSE), 0))</f>
        <v>0</v>
      </c>
      <c r="I148" s="6">
        <f>IF(ISBLANK(I96), "", IFERROR(VLOOKUP(I96, '[1]낚시보상 (2)'!$C$2:$D$118, 2, FALSE), 0))</f>
        <v>0</v>
      </c>
      <c r="J148" s="222"/>
      <c r="K148" s="6">
        <f>IF(ISBLANK(K96), "", IFERROR(VLOOKUP(K96, '[1]낚시보상 (2)'!$C$2:$D$118, 2, FALSE), 0))</f>
        <v>0</v>
      </c>
      <c r="L148" s="6">
        <f>IF(ISBLANK(L96), "", IFERROR(VLOOKUP(L96, '[1]낚시보상 (2)'!$C$2:$D$118, 2, FALSE), 0))</f>
        <v>0</v>
      </c>
      <c r="M148" s="6">
        <f>IF(ISBLANK(M96), "", IFERROR(VLOOKUP(M96, '[1]낚시보상 (2)'!$C$2:$D$118, 2, FALSE), 0))</f>
        <v>0</v>
      </c>
      <c r="N148" s="222"/>
      <c r="P148" s="6">
        <f>IF(ISBLANK(P96), "", IFERROR(VLOOKUP(P96, '[1]낚시보상 (2)'!$C$2:$D$118, 2, FALSE), 0))</f>
        <v>0</v>
      </c>
      <c r="Q148" s="6">
        <f>IF(ISBLANK(Q96), "", IFERROR(VLOOKUP(Q96, '[1]낚시보상 (2)'!$C$2:$D$118, 2, FALSE), 0))</f>
        <v>0</v>
      </c>
      <c r="R148" s="6">
        <f>IF(ISBLANK(R96), "", IFERROR(VLOOKUP(R96, '[1]낚시보상 (2)'!$C$2:$D$118, 2, FALSE), 0))</f>
        <v>0</v>
      </c>
      <c r="S148" s="222"/>
      <c r="T148" s="6">
        <f>IF(ISBLANK(T96), "", IFERROR(VLOOKUP(T96, '[1]낚시보상 (2)'!$C$2:$D$118, 2, FALSE), 0))</f>
        <v>0</v>
      </c>
      <c r="U148" s="6">
        <f>IF(ISBLANK(U96), "", IFERROR(VLOOKUP(U96, '[1]낚시보상 (2)'!$C$2:$D$118, 2, FALSE), 0))</f>
        <v>0</v>
      </c>
      <c r="V148" s="6">
        <f>IF(ISBLANK(V96), "", IFERROR(VLOOKUP(V96, '[1]낚시보상 (2)'!$C$2:$D$118, 2, FALSE), 0))</f>
        <v>0</v>
      </c>
      <c r="W148" s="222"/>
      <c r="X148" s="6">
        <f>IF(ISBLANK(X96), "", IFERROR(VLOOKUP(X96, '[1]낚시보상 (2)'!$C$2:$D$118, 2, FALSE), 0))</f>
        <v>0</v>
      </c>
      <c r="Y148" s="6">
        <f>IF(ISBLANK(Y96), "", IFERROR(VLOOKUP(Y96, '[1]낚시보상 (2)'!$C$2:$D$118, 2, FALSE), 0))</f>
        <v>0</v>
      </c>
      <c r="Z148" s="6">
        <f>IF(ISBLANK(Z96), "", IFERROR(VLOOKUP(Z96, '[1]낚시보상 (2)'!$C$2:$D$118, 2, FALSE), 0))</f>
        <v>9002915</v>
      </c>
      <c r="AA148" s="222"/>
      <c r="AC148" s="6">
        <f>IF(ISBLANK(AC96), "", IFERROR(VLOOKUP(AC96, '[1]낚시보상 (2)'!$C$2:$D$118, 2, FALSE), 0))</f>
        <v>0</v>
      </c>
      <c r="AD148" s="6">
        <f>IF(ISBLANK(AD96), "", IFERROR(VLOOKUP(AD96, '[1]낚시보상 (2)'!$C$2:$D$118, 2, FALSE), 0))</f>
        <v>0</v>
      </c>
      <c r="AE148" s="6">
        <f>IF(ISBLANK(AE96), "", IFERROR(VLOOKUP(AE96, '[1]낚시보상 (2)'!$C$2:$D$118, 2, FALSE), 0))</f>
        <v>0</v>
      </c>
      <c r="AF148" s="222"/>
      <c r="AG148" s="6">
        <f>IF(ISBLANK(AG96), "", IFERROR(VLOOKUP(AG96, '[1]낚시보상 (2)'!$C$2:$D$118, 2, FALSE), 0))</f>
        <v>0</v>
      </c>
      <c r="AH148" s="6">
        <f>IF(ISBLANK(AH96), "", IFERROR(VLOOKUP(AH96, '[1]낚시보상 (2)'!$C$2:$D$118, 2, FALSE), 0))</f>
        <v>0</v>
      </c>
      <c r="AI148" s="6">
        <f>IF(ISBLANK(AI96), "", IFERROR(VLOOKUP(AI96, '[1]낚시보상 (2)'!$C$2:$D$118, 2, FALSE), 0))</f>
        <v>9002914</v>
      </c>
      <c r="AJ148" s="222"/>
      <c r="AK148" s="6">
        <f>IF(ISBLANK(AK96), "", IFERROR(VLOOKUP(AK96, '[1]낚시보상 (2)'!$C$2:$D$118, 2, FALSE), 0))</f>
        <v>0</v>
      </c>
      <c r="AL148" s="6">
        <f>IF(ISBLANK(AL96), "", IFERROR(VLOOKUP(AL96, '[1]낚시보상 (2)'!$C$2:$D$118, 2, FALSE), 0))</f>
        <v>9002908</v>
      </c>
      <c r="AM148" s="6">
        <f>IF(ISBLANK(AM96), "", IFERROR(VLOOKUP(AM96, '[1]낚시보상 (2)'!$C$2:$D$118, 2, FALSE), 0))</f>
        <v>9002908</v>
      </c>
    </row>
    <row r="149" spans="1:42" s="7" customFormat="1" x14ac:dyDescent="0.3">
      <c r="A149" s="225"/>
      <c r="C149" s="6">
        <f>IF(ISBLANK(C97), "", IFERROR(VLOOKUP(C97, '[1]낚시보상 (2)'!$C$2:$D$118, 2, FALSE), 0))</f>
        <v>0</v>
      </c>
      <c r="D149" s="6">
        <f>IF(ISBLANK(D97), "", IFERROR(VLOOKUP(D97, '[1]낚시보상 (2)'!$C$2:$D$118, 2, FALSE), 0))</f>
        <v>0</v>
      </c>
      <c r="E149" s="6">
        <f>IF(ISBLANK(E97), "", IFERROR(VLOOKUP(E97, '[1]낚시보상 (2)'!$C$2:$D$118, 2, FALSE), 0))</f>
        <v>0</v>
      </c>
      <c r="F149" s="222"/>
      <c r="G149" s="6">
        <f>IF(ISBLANK(G97), "", IFERROR(VLOOKUP(G97, '[1]낚시보상 (2)'!$C$2:$D$118, 2, FALSE), 0))</f>
        <v>0</v>
      </c>
      <c r="H149" s="6">
        <f>IF(ISBLANK(H97), "", IFERROR(VLOOKUP(H97, '[1]낚시보상 (2)'!$C$2:$D$118, 2, FALSE), 0))</f>
        <v>0</v>
      </c>
      <c r="I149" s="6">
        <f>IF(ISBLANK(I97), "", IFERROR(VLOOKUP(I97, '[1]낚시보상 (2)'!$C$2:$D$118, 2, FALSE), 0))</f>
        <v>0</v>
      </c>
      <c r="J149" s="222"/>
      <c r="K149" s="6">
        <f>IF(ISBLANK(K97), "", IFERROR(VLOOKUP(K97, '[1]낚시보상 (2)'!$C$2:$D$118, 2, FALSE), 0))</f>
        <v>0</v>
      </c>
      <c r="L149" s="6">
        <f>IF(ISBLANK(L97), "", IFERROR(VLOOKUP(L97, '[1]낚시보상 (2)'!$C$2:$D$118, 2, FALSE), 0))</f>
        <v>0</v>
      </c>
      <c r="M149" s="6">
        <f>IF(ISBLANK(M97), "", IFERROR(VLOOKUP(M97, '[1]낚시보상 (2)'!$C$2:$D$118, 2, FALSE), 0))</f>
        <v>0</v>
      </c>
      <c r="N149" s="222"/>
      <c r="P149" s="6">
        <f>IF(ISBLANK(P97), "", IFERROR(VLOOKUP(P97, '[1]낚시보상 (2)'!$C$2:$D$118, 2, FALSE), 0))</f>
        <v>0</v>
      </c>
      <c r="Q149" s="6">
        <f>IF(ISBLANK(Q97), "", IFERROR(VLOOKUP(Q97, '[1]낚시보상 (2)'!$C$2:$D$118, 2, FALSE), 0))</f>
        <v>0</v>
      </c>
      <c r="R149" s="6">
        <f>IF(ISBLANK(R97), "", IFERROR(VLOOKUP(R97, '[1]낚시보상 (2)'!$C$2:$D$118, 2, FALSE), 0))</f>
        <v>0</v>
      </c>
      <c r="S149" s="222"/>
      <c r="T149" s="6">
        <f>IF(ISBLANK(T97), "", IFERROR(VLOOKUP(T97, '[1]낚시보상 (2)'!$C$2:$D$118, 2, FALSE), 0))</f>
        <v>0</v>
      </c>
      <c r="U149" s="6">
        <f>IF(ISBLANK(U97), "", IFERROR(VLOOKUP(U97, '[1]낚시보상 (2)'!$C$2:$D$118, 2, FALSE), 0))</f>
        <v>0</v>
      </c>
      <c r="V149" s="6">
        <f>IF(ISBLANK(V97), "", IFERROR(VLOOKUP(V97, '[1]낚시보상 (2)'!$C$2:$D$118, 2, FALSE), 0))</f>
        <v>0</v>
      </c>
      <c r="W149" s="222"/>
      <c r="X149" s="6">
        <f>IF(ISBLANK(X97), "", IFERROR(VLOOKUP(X97, '[1]낚시보상 (2)'!$C$2:$D$118, 2, FALSE), 0))</f>
        <v>0</v>
      </c>
      <c r="Y149" s="6">
        <f>IF(ISBLANK(Y97), "", IFERROR(VLOOKUP(Y97, '[1]낚시보상 (2)'!$C$2:$D$118, 2, FALSE), 0))</f>
        <v>0</v>
      </c>
      <c r="Z149" s="6">
        <f>IF(ISBLANK(Z97), "", IFERROR(VLOOKUP(Z97, '[1]낚시보상 (2)'!$C$2:$D$118, 2, FALSE), 0))</f>
        <v>9002904</v>
      </c>
      <c r="AA149" s="222"/>
      <c r="AC149" s="6">
        <f>IF(ISBLANK(AC97), "", IFERROR(VLOOKUP(AC97, '[1]낚시보상 (2)'!$C$2:$D$118, 2, FALSE), 0))</f>
        <v>0</v>
      </c>
      <c r="AD149" s="6">
        <f>IF(ISBLANK(AD97), "", IFERROR(VLOOKUP(AD97, '[1]낚시보상 (2)'!$C$2:$D$118, 2, FALSE), 0))</f>
        <v>0</v>
      </c>
      <c r="AE149" s="6">
        <f>IF(ISBLANK(AE97), "", IFERROR(VLOOKUP(AE97, '[1]낚시보상 (2)'!$C$2:$D$118, 2, FALSE), 0))</f>
        <v>0</v>
      </c>
      <c r="AF149" s="222"/>
      <c r="AG149" s="6">
        <f>IF(ISBLANK(AG97), "", IFERROR(VLOOKUP(AG97, '[1]낚시보상 (2)'!$C$2:$D$118, 2, FALSE), 0))</f>
        <v>0</v>
      </c>
      <c r="AH149" s="6">
        <f>IF(ISBLANK(AH97), "", IFERROR(VLOOKUP(AH97, '[1]낚시보상 (2)'!$C$2:$D$118, 2, FALSE), 0))</f>
        <v>0</v>
      </c>
      <c r="AI149" s="6">
        <f>IF(ISBLANK(AI97), "", IFERROR(VLOOKUP(AI97, '[1]낚시보상 (2)'!$C$2:$D$118, 2, FALSE), 0))</f>
        <v>9002919</v>
      </c>
      <c r="AJ149" s="222"/>
      <c r="AK149" s="6">
        <f>IF(ISBLANK(AK97), "", IFERROR(VLOOKUP(AK97, '[1]낚시보상 (2)'!$C$2:$D$118, 2, FALSE), 0))</f>
        <v>0</v>
      </c>
      <c r="AL149" s="6">
        <f>IF(ISBLANK(AL97), "", IFERROR(VLOOKUP(AL97, '[1]낚시보상 (2)'!$C$2:$D$118, 2, FALSE), 0))</f>
        <v>0</v>
      </c>
      <c r="AM149" s="6">
        <f>IF(ISBLANK(AM97), "", IFERROR(VLOOKUP(AM97, '[1]낚시보상 (2)'!$C$2:$D$118, 2, FALSE), 0))</f>
        <v>9002921</v>
      </c>
    </row>
    <row r="150" spans="1:42" s="7" customFormat="1" x14ac:dyDescent="0.3">
      <c r="A150" s="225"/>
      <c r="C150" s="6">
        <f>IF(ISBLANK(C98), "", IFERROR(VLOOKUP(C98, '[1]낚시보상 (2)'!$C$2:$D$118, 2, FALSE), 0))</f>
        <v>0</v>
      </c>
      <c r="D150" s="6">
        <f>IF(ISBLANK(D98), "", IFERROR(VLOOKUP(D98, '[1]낚시보상 (2)'!$C$2:$D$118, 2, FALSE), 0))</f>
        <v>0</v>
      </c>
      <c r="E150" s="6">
        <f>IF(ISBLANK(E98), "", IFERROR(VLOOKUP(E98, '[1]낚시보상 (2)'!$C$2:$D$118, 2, FALSE), 0))</f>
        <v>0</v>
      </c>
      <c r="F150" s="222"/>
      <c r="G150" s="6">
        <f>IF(ISBLANK(G98), "", IFERROR(VLOOKUP(G98, '[1]낚시보상 (2)'!$C$2:$D$118, 2, FALSE), 0))</f>
        <v>0</v>
      </c>
      <c r="H150" s="6">
        <f>IF(ISBLANK(H98), "", IFERROR(VLOOKUP(H98, '[1]낚시보상 (2)'!$C$2:$D$118, 2, FALSE), 0))</f>
        <v>0</v>
      </c>
      <c r="I150" s="6">
        <f>IF(ISBLANK(I98), "", IFERROR(VLOOKUP(I98, '[1]낚시보상 (2)'!$C$2:$D$118, 2, FALSE), 0))</f>
        <v>0</v>
      </c>
      <c r="J150" s="222"/>
      <c r="K150" s="6">
        <f>IF(ISBLANK(K98), "", IFERROR(VLOOKUP(K98, '[1]낚시보상 (2)'!$C$2:$D$118, 2, FALSE), 0))</f>
        <v>0</v>
      </c>
      <c r="L150" s="6">
        <f>IF(ISBLANK(L98), "", IFERROR(VLOOKUP(L98, '[1]낚시보상 (2)'!$C$2:$D$118, 2, FALSE), 0))</f>
        <v>0</v>
      </c>
      <c r="M150" s="6">
        <f>IF(ISBLANK(M98), "", IFERROR(VLOOKUP(M98, '[1]낚시보상 (2)'!$C$2:$D$118, 2, FALSE), 0))</f>
        <v>0</v>
      </c>
      <c r="N150" s="222"/>
      <c r="P150" s="6">
        <f>IF(ISBLANK(P98), "", IFERROR(VLOOKUP(P98, '[1]낚시보상 (2)'!$C$2:$D$118, 2, FALSE), 0))</f>
        <v>0</v>
      </c>
      <c r="Q150" s="6">
        <f>IF(ISBLANK(Q98), "", IFERROR(VLOOKUP(Q98, '[1]낚시보상 (2)'!$C$2:$D$118, 2, FALSE), 0))</f>
        <v>0</v>
      </c>
      <c r="R150" s="6">
        <f>IF(ISBLANK(R98), "", IFERROR(VLOOKUP(R98, '[1]낚시보상 (2)'!$C$2:$D$118, 2, FALSE), 0))</f>
        <v>0</v>
      </c>
      <c r="S150" s="222"/>
      <c r="T150" s="6">
        <f>IF(ISBLANK(T98), "", IFERROR(VLOOKUP(T98, '[1]낚시보상 (2)'!$C$2:$D$118, 2, FALSE), 0))</f>
        <v>0</v>
      </c>
      <c r="U150" s="6">
        <f>IF(ISBLANK(U98), "", IFERROR(VLOOKUP(U98, '[1]낚시보상 (2)'!$C$2:$D$118, 2, FALSE), 0))</f>
        <v>0</v>
      </c>
      <c r="V150" s="6">
        <f>IF(ISBLANK(V98), "", IFERROR(VLOOKUP(V98, '[1]낚시보상 (2)'!$C$2:$D$118, 2, FALSE), 0))</f>
        <v>0</v>
      </c>
      <c r="W150" s="222"/>
      <c r="X150" s="6">
        <f>IF(ISBLANK(X98), "", IFERROR(VLOOKUP(X98, '[1]낚시보상 (2)'!$C$2:$D$118, 2, FALSE), 0))</f>
        <v>0</v>
      </c>
      <c r="Y150" s="6">
        <f>IF(ISBLANK(Y98), "", IFERROR(VLOOKUP(Y98, '[1]낚시보상 (2)'!$C$2:$D$118, 2, FALSE), 0))</f>
        <v>9002867</v>
      </c>
      <c r="Z150" s="6">
        <f>IF(ISBLANK(Z98), "", IFERROR(VLOOKUP(Z98, '[1]낚시보상 (2)'!$C$2:$D$118, 2, FALSE), 0))</f>
        <v>9002867</v>
      </c>
      <c r="AA150" s="222"/>
      <c r="AC150" s="6">
        <f>IF(ISBLANK(AC98), "", IFERROR(VLOOKUP(AC98, '[1]낚시보상 (2)'!$C$2:$D$118, 2, FALSE), 0))</f>
        <v>0</v>
      </c>
      <c r="AD150" s="6">
        <f>IF(ISBLANK(AD98), "", IFERROR(VLOOKUP(AD98, '[1]낚시보상 (2)'!$C$2:$D$118, 2, FALSE), 0))</f>
        <v>0</v>
      </c>
      <c r="AE150" s="6">
        <f>IF(ISBLANK(AE98), "", IFERROR(VLOOKUP(AE98, '[1]낚시보상 (2)'!$C$2:$D$118, 2, FALSE), 0))</f>
        <v>0</v>
      </c>
      <c r="AF150" s="222"/>
      <c r="AG150" s="6">
        <f>IF(ISBLANK(AG98), "", IFERROR(VLOOKUP(AG98, '[1]낚시보상 (2)'!$C$2:$D$118, 2, FALSE), 0))</f>
        <v>0</v>
      </c>
      <c r="AH150" s="6">
        <f>IF(ISBLANK(AH98), "", IFERROR(VLOOKUP(AH98, '[1]낚시보상 (2)'!$C$2:$D$118, 2, FALSE), 0))</f>
        <v>0</v>
      </c>
      <c r="AI150" s="6">
        <f>IF(ISBLANK(AI98), "", IFERROR(VLOOKUP(AI98, '[1]낚시보상 (2)'!$C$2:$D$118, 2, FALSE), 0))</f>
        <v>9002907</v>
      </c>
      <c r="AJ150" s="222"/>
      <c r="AK150" s="6">
        <f>IF(ISBLANK(AK98), "", IFERROR(VLOOKUP(AK98, '[1]낚시보상 (2)'!$C$2:$D$118, 2, FALSE), 0))</f>
        <v>0</v>
      </c>
      <c r="AL150" s="6">
        <f>IF(ISBLANK(AL98), "", IFERROR(VLOOKUP(AL98, '[1]낚시보상 (2)'!$C$2:$D$118, 2, FALSE), 0))</f>
        <v>0</v>
      </c>
      <c r="AM150" s="6">
        <f>IF(ISBLANK(AM98), "", IFERROR(VLOOKUP(AM98, '[1]낚시보상 (2)'!$C$2:$D$118, 2, FALSE), 0))</f>
        <v>9002905</v>
      </c>
    </row>
    <row r="151" spans="1:42" s="7" customFormat="1" x14ac:dyDescent="0.3">
      <c r="A151" s="225"/>
      <c r="C151" s="6">
        <f>IF(ISBLANK(C99), "", IFERROR(VLOOKUP(C99, '[1]낚시보상 (2)'!$C$2:$D$118, 2, FALSE), 0))</f>
        <v>0</v>
      </c>
      <c r="D151" s="6">
        <f>IF(ISBLANK(D99), "", IFERROR(VLOOKUP(D99, '[1]낚시보상 (2)'!$C$2:$D$118, 2, FALSE), 0))</f>
        <v>0</v>
      </c>
      <c r="E151" s="6">
        <f>IF(ISBLANK(E99), "", IFERROR(VLOOKUP(E99, '[1]낚시보상 (2)'!$C$2:$D$118, 2, FALSE), 0))</f>
        <v>0</v>
      </c>
      <c r="F151" s="222"/>
      <c r="G151" s="6">
        <f>IF(ISBLANK(G99), "", IFERROR(VLOOKUP(G99, '[1]낚시보상 (2)'!$C$2:$D$118, 2, FALSE), 0))</f>
        <v>0</v>
      </c>
      <c r="H151" s="6">
        <f>IF(ISBLANK(H99), "", IFERROR(VLOOKUP(H99, '[1]낚시보상 (2)'!$C$2:$D$118, 2, FALSE), 0))</f>
        <v>0</v>
      </c>
      <c r="I151" s="6">
        <f>IF(ISBLANK(I99), "", IFERROR(VLOOKUP(I99, '[1]낚시보상 (2)'!$C$2:$D$118, 2, FALSE), 0))</f>
        <v>0</v>
      </c>
      <c r="J151" s="222"/>
      <c r="K151" s="6">
        <f>IF(ISBLANK(K99), "", IFERROR(VLOOKUP(K99, '[1]낚시보상 (2)'!$C$2:$D$118, 2, FALSE), 0))</f>
        <v>0</v>
      </c>
      <c r="L151" s="6">
        <f>IF(ISBLANK(L99), "", IFERROR(VLOOKUP(L99, '[1]낚시보상 (2)'!$C$2:$D$118, 2, FALSE), 0))</f>
        <v>0</v>
      </c>
      <c r="M151" s="6">
        <f>IF(ISBLANK(M99), "", IFERROR(VLOOKUP(M99, '[1]낚시보상 (2)'!$C$2:$D$118, 2, FALSE), 0))</f>
        <v>0</v>
      </c>
      <c r="N151" s="222"/>
      <c r="P151" s="6">
        <f>IF(ISBLANK(P99), "", IFERROR(VLOOKUP(P99, '[1]낚시보상 (2)'!$C$2:$D$118, 2, FALSE), 0))</f>
        <v>0</v>
      </c>
      <c r="Q151" s="6">
        <f>IF(ISBLANK(Q99), "", IFERROR(VLOOKUP(Q99, '[1]낚시보상 (2)'!$C$2:$D$118, 2, FALSE), 0))</f>
        <v>0</v>
      </c>
      <c r="R151" s="6">
        <f>IF(ISBLANK(R99), "", IFERROR(VLOOKUP(R99, '[1]낚시보상 (2)'!$C$2:$D$118, 2, FALSE), 0))</f>
        <v>0</v>
      </c>
      <c r="S151" s="222"/>
      <c r="T151" s="6">
        <f>IF(ISBLANK(T99), "", IFERROR(VLOOKUP(T99, '[1]낚시보상 (2)'!$C$2:$D$118, 2, FALSE), 0))</f>
        <v>0</v>
      </c>
      <c r="U151" s="6">
        <f>IF(ISBLANK(U99), "", IFERROR(VLOOKUP(U99, '[1]낚시보상 (2)'!$C$2:$D$118, 2, FALSE), 0))</f>
        <v>0</v>
      </c>
      <c r="V151" s="6">
        <f>IF(ISBLANK(V99), "", IFERROR(VLOOKUP(V99, '[1]낚시보상 (2)'!$C$2:$D$118, 2, FALSE), 0))</f>
        <v>0</v>
      </c>
      <c r="W151" s="222"/>
      <c r="X151" s="6">
        <f>IF(ISBLANK(X99), "", IFERROR(VLOOKUP(X99, '[1]낚시보상 (2)'!$C$2:$D$118, 2, FALSE), 0))</f>
        <v>0</v>
      </c>
      <c r="Y151" s="6">
        <f>IF(ISBLANK(Y99), "", IFERROR(VLOOKUP(Y99, '[1]낚시보상 (2)'!$C$2:$D$118, 2, FALSE), 0))</f>
        <v>0</v>
      </c>
      <c r="Z151" s="6">
        <f>IF(ISBLANK(Z99), "", IFERROR(VLOOKUP(Z99, '[1]낚시보상 (2)'!$C$2:$D$118, 2, FALSE), 0))</f>
        <v>9002922</v>
      </c>
      <c r="AA151" s="222"/>
      <c r="AC151" s="6">
        <f>IF(ISBLANK(AC99), "", IFERROR(VLOOKUP(AC99, '[1]낚시보상 (2)'!$C$2:$D$118, 2, FALSE), 0))</f>
        <v>0</v>
      </c>
      <c r="AD151" s="6">
        <f>IF(ISBLANK(AD99), "", IFERROR(VLOOKUP(AD99, '[1]낚시보상 (2)'!$C$2:$D$118, 2, FALSE), 0))</f>
        <v>0</v>
      </c>
      <c r="AE151" s="6">
        <f>IF(ISBLANK(AE99), "", IFERROR(VLOOKUP(AE99, '[1]낚시보상 (2)'!$C$2:$D$118, 2, FALSE), 0))</f>
        <v>0</v>
      </c>
      <c r="AF151" s="222"/>
      <c r="AG151" s="6">
        <f>IF(ISBLANK(AG99), "", IFERROR(VLOOKUP(AG99, '[1]낚시보상 (2)'!$C$2:$D$118, 2, FALSE), 0))</f>
        <v>0</v>
      </c>
      <c r="AH151" s="6">
        <f>IF(ISBLANK(AH99), "", IFERROR(VLOOKUP(AH99, '[1]낚시보상 (2)'!$C$2:$D$118, 2, FALSE), 0))</f>
        <v>0</v>
      </c>
      <c r="AI151" s="6">
        <f>IF(ISBLANK(AI99), "", IFERROR(VLOOKUP(AI99, '[1]낚시보상 (2)'!$C$2:$D$118, 2, FALSE), 0))</f>
        <v>9002908</v>
      </c>
      <c r="AJ151" s="222"/>
      <c r="AK151" s="6">
        <f>IF(ISBLANK(AK99), "", IFERROR(VLOOKUP(AK99, '[1]낚시보상 (2)'!$C$2:$D$118, 2, FALSE), 0))</f>
        <v>0</v>
      </c>
      <c r="AL151" s="6">
        <f>IF(ISBLANK(AL99), "", IFERROR(VLOOKUP(AL99, '[1]낚시보상 (2)'!$C$2:$D$118, 2, FALSE), 0))</f>
        <v>9002867</v>
      </c>
      <c r="AM151" s="6">
        <f>IF(ISBLANK(AM99), "", IFERROR(VLOOKUP(AM99, '[1]낚시보상 (2)'!$C$2:$D$118, 2, FALSE), 0))</f>
        <v>9002867</v>
      </c>
    </row>
    <row r="152" spans="1:42" s="7" customFormat="1" x14ac:dyDescent="0.3">
      <c r="A152" s="225"/>
      <c r="C152" s="6">
        <f>IF(ISBLANK(C100), "", IFERROR(VLOOKUP(C100, '[1]낚시보상 (2)'!$C$2:$D$118, 2, FALSE), 0))</f>
        <v>0</v>
      </c>
      <c r="D152" s="6">
        <f>IF(ISBLANK(D100), "", IFERROR(VLOOKUP(D100, '[1]낚시보상 (2)'!$C$2:$D$118, 2, FALSE), 0))</f>
        <v>0</v>
      </c>
      <c r="E152" s="6">
        <f>IF(ISBLANK(E100), "", IFERROR(VLOOKUP(E100, '[1]낚시보상 (2)'!$C$2:$D$118, 2, FALSE), 0))</f>
        <v>0</v>
      </c>
      <c r="F152" s="222"/>
      <c r="G152" s="6">
        <f>IF(ISBLANK(G100), "", IFERROR(VLOOKUP(G100, '[1]낚시보상 (2)'!$C$2:$D$118, 2, FALSE), 0))</f>
        <v>0</v>
      </c>
      <c r="H152" s="6">
        <f>IF(ISBLANK(H100), "", IFERROR(VLOOKUP(H100, '[1]낚시보상 (2)'!$C$2:$D$118, 2, FALSE), 0))</f>
        <v>0</v>
      </c>
      <c r="I152" s="6">
        <f>IF(ISBLANK(I100), "", IFERROR(VLOOKUP(I100, '[1]낚시보상 (2)'!$C$2:$D$118, 2, FALSE), 0))</f>
        <v>0</v>
      </c>
      <c r="J152" s="222"/>
      <c r="K152" s="6">
        <f>IF(ISBLANK(K100), "", IFERROR(VLOOKUP(K100, '[1]낚시보상 (2)'!$C$2:$D$118, 2, FALSE), 0))</f>
        <v>0</v>
      </c>
      <c r="L152" s="6">
        <f>IF(ISBLANK(L100), "", IFERROR(VLOOKUP(L100, '[1]낚시보상 (2)'!$C$2:$D$118, 2, FALSE), 0))</f>
        <v>0</v>
      </c>
      <c r="M152" s="6">
        <f>IF(ISBLANK(M100), "", IFERROR(VLOOKUP(M100, '[1]낚시보상 (2)'!$C$2:$D$118, 2, FALSE), 0))</f>
        <v>0</v>
      </c>
      <c r="N152" s="222"/>
      <c r="P152" s="6">
        <f>IF(ISBLANK(P100), "", IFERROR(VLOOKUP(P100, '[1]낚시보상 (2)'!$C$2:$D$118, 2, FALSE), 0))</f>
        <v>0</v>
      </c>
      <c r="Q152" s="6">
        <f>IF(ISBLANK(Q100), "", IFERROR(VLOOKUP(Q100, '[1]낚시보상 (2)'!$C$2:$D$118, 2, FALSE), 0))</f>
        <v>0</v>
      </c>
      <c r="R152" s="6">
        <f>IF(ISBLANK(R100), "", IFERROR(VLOOKUP(R100, '[1]낚시보상 (2)'!$C$2:$D$118, 2, FALSE), 0))</f>
        <v>0</v>
      </c>
      <c r="S152" s="222"/>
      <c r="T152" s="6">
        <f>IF(ISBLANK(T100), "", IFERROR(VLOOKUP(T100, '[1]낚시보상 (2)'!$C$2:$D$118, 2, FALSE), 0))</f>
        <v>0</v>
      </c>
      <c r="U152" s="6">
        <f>IF(ISBLANK(U100), "", IFERROR(VLOOKUP(U100, '[1]낚시보상 (2)'!$C$2:$D$118, 2, FALSE), 0))</f>
        <v>0</v>
      </c>
      <c r="V152" s="6">
        <f>IF(ISBLANK(V100), "", IFERROR(VLOOKUP(V100, '[1]낚시보상 (2)'!$C$2:$D$118, 2, FALSE), 0))</f>
        <v>0</v>
      </c>
      <c r="W152" s="222"/>
      <c r="X152" s="6">
        <f>IF(ISBLANK(X100), "", IFERROR(VLOOKUP(X100, '[1]낚시보상 (2)'!$C$2:$D$118, 2, FALSE), 0))</f>
        <v>0</v>
      </c>
      <c r="Y152" s="6">
        <f>IF(ISBLANK(Y100), "", IFERROR(VLOOKUP(Y100, '[1]낚시보상 (2)'!$C$2:$D$118, 2, FALSE), 0))</f>
        <v>0</v>
      </c>
      <c r="Z152" s="6">
        <f>IF(ISBLANK(Z100), "", IFERROR(VLOOKUP(Z100, '[1]낚시보상 (2)'!$C$2:$D$118, 2, FALSE), 0))</f>
        <v>0</v>
      </c>
      <c r="AA152" s="222"/>
      <c r="AC152" s="6">
        <f>IF(ISBLANK(AC100), "", IFERROR(VLOOKUP(AC100, '[1]낚시보상 (2)'!$C$2:$D$118, 2, FALSE), 0))</f>
        <v>0</v>
      </c>
      <c r="AD152" s="6">
        <f>IF(ISBLANK(AD100), "", IFERROR(VLOOKUP(AD100, '[1]낚시보상 (2)'!$C$2:$D$118, 2, FALSE), 0))</f>
        <v>0</v>
      </c>
      <c r="AE152" s="6">
        <f>IF(ISBLANK(AE100), "", IFERROR(VLOOKUP(AE100, '[1]낚시보상 (2)'!$C$2:$D$118, 2, FALSE), 0))</f>
        <v>0</v>
      </c>
      <c r="AF152" s="222"/>
      <c r="AG152" s="6">
        <f>IF(ISBLANK(AG100), "", IFERROR(VLOOKUP(AG100, '[1]낚시보상 (2)'!$C$2:$D$118, 2, FALSE), 0))</f>
        <v>0</v>
      </c>
      <c r="AH152" s="6">
        <f>IF(ISBLANK(AH100), "", IFERROR(VLOOKUP(AH100, '[1]낚시보상 (2)'!$C$2:$D$118, 2, FALSE), 0))</f>
        <v>9002867</v>
      </c>
      <c r="AI152" s="6">
        <f>IF(ISBLANK(AI100), "", IFERROR(VLOOKUP(AI100, '[1]낚시보상 (2)'!$C$2:$D$118, 2, FALSE), 0))</f>
        <v>9002867</v>
      </c>
      <c r="AJ152" s="222"/>
      <c r="AK152" s="6">
        <f>IF(ISBLANK(AK100), "", IFERROR(VLOOKUP(AK100, '[1]낚시보상 (2)'!$C$2:$D$118, 2, FALSE), 0))</f>
        <v>0</v>
      </c>
      <c r="AL152" s="6">
        <f>IF(ISBLANK(AL100), "", IFERROR(VLOOKUP(AL100, '[1]낚시보상 (2)'!$C$2:$D$118, 2, FALSE), 0))</f>
        <v>9002923</v>
      </c>
      <c r="AM152" s="6">
        <f>IF(ISBLANK(AM100), "", IFERROR(VLOOKUP(AM100, '[1]낚시보상 (2)'!$C$2:$D$118, 2, FALSE), 0))</f>
        <v>9002923</v>
      </c>
    </row>
    <row r="153" spans="1:42" s="7" customFormat="1" x14ac:dyDescent="0.3">
      <c r="A153" s="225"/>
      <c r="C153" s="6">
        <f>IF(ISBLANK(C101), "", IFERROR(VLOOKUP(C101, '[1]낚시보상 (2)'!$C$2:$D$118, 2, FALSE), 0))</f>
        <v>0</v>
      </c>
      <c r="D153" s="6">
        <f>IF(ISBLANK(D101), "", IFERROR(VLOOKUP(D101, '[1]낚시보상 (2)'!$C$2:$D$118, 2, FALSE), 0))</f>
        <v>0</v>
      </c>
      <c r="E153" s="6">
        <f>IF(ISBLANK(E101), "", IFERROR(VLOOKUP(E101, '[1]낚시보상 (2)'!$C$2:$D$118, 2, FALSE), 0))</f>
        <v>0</v>
      </c>
      <c r="F153" s="222"/>
      <c r="G153" s="6">
        <f>IF(ISBLANK(G101), "", IFERROR(VLOOKUP(G101, '[1]낚시보상 (2)'!$C$2:$D$118, 2, FALSE), 0))</f>
        <v>0</v>
      </c>
      <c r="H153" s="6">
        <f>IF(ISBLANK(H101), "", IFERROR(VLOOKUP(H101, '[1]낚시보상 (2)'!$C$2:$D$118, 2, FALSE), 0))</f>
        <v>0</v>
      </c>
      <c r="I153" s="6">
        <f>IF(ISBLANK(I101), "", IFERROR(VLOOKUP(I101, '[1]낚시보상 (2)'!$C$2:$D$118, 2, FALSE), 0))</f>
        <v>0</v>
      </c>
      <c r="J153" s="222"/>
      <c r="K153" s="6">
        <f>IF(ISBLANK(K101), "", IFERROR(VLOOKUP(K101, '[1]낚시보상 (2)'!$C$2:$D$118, 2, FALSE), 0))</f>
        <v>0</v>
      </c>
      <c r="L153" s="6">
        <f>IF(ISBLANK(L101), "", IFERROR(VLOOKUP(L101, '[1]낚시보상 (2)'!$C$2:$D$118, 2, FALSE), 0))</f>
        <v>0</v>
      </c>
      <c r="M153" s="6">
        <f>IF(ISBLANK(M101), "", IFERROR(VLOOKUP(M101, '[1]낚시보상 (2)'!$C$2:$D$118, 2, FALSE), 0))</f>
        <v>0</v>
      </c>
      <c r="N153" s="222"/>
      <c r="P153" s="6">
        <f>IF(ISBLANK(P101), "", IFERROR(VLOOKUP(P101, '[1]낚시보상 (2)'!$C$2:$D$118, 2, FALSE), 0))</f>
        <v>0</v>
      </c>
      <c r="Q153" s="6">
        <f>IF(ISBLANK(Q101), "", IFERROR(VLOOKUP(Q101, '[1]낚시보상 (2)'!$C$2:$D$118, 2, FALSE), 0))</f>
        <v>0</v>
      </c>
      <c r="R153" s="6">
        <f>IF(ISBLANK(R101), "", IFERROR(VLOOKUP(R101, '[1]낚시보상 (2)'!$C$2:$D$118, 2, FALSE), 0))</f>
        <v>0</v>
      </c>
      <c r="S153" s="222"/>
      <c r="T153" s="6">
        <f>IF(ISBLANK(T101), "", IFERROR(VLOOKUP(T101, '[1]낚시보상 (2)'!$C$2:$D$118, 2, FALSE), 0))</f>
        <v>0</v>
      </c>
      <c r="U153" s="6">
        <f>IF(ISBLANK(U101), "", IFERROR(VLOOKUP(U101, '[1]낚시보상 (2)'!$C$2:$D$118, 2, FALSE), 0))</f>
        <v>0</v>
      </c>
      <c r="V153" s="6">
        <f>IF(ISBLANK(V101), "", IFERROR(VLOOKUP(V101, '[1]낚시보상 (2)'!$C$2:$D$118, 2, FALSE), 0))</f>
        <v>0</v>
      </c>
      <c r="W153" s="222"/>
      <c r="X153" s="6">
        <f>IF(ISBLANK(X101), "", IFERROR(VLOOKUP(X101, '[1]낚시보상 (2)'!$C$2:$D$118, 2, FALSE), 0))</f>
        <v>0</v>
      </c>
      <c r="Y153" s="6">
        <f>IF(ISBLANK(Y101), "", IFERROR(VLOOKUP(Y101, '[1]낚시보상 (2)'!$C$2:$D$118, 2, FALSE), 0))</f>
        <v>0</v>
      </c>
      <c r="Z153" s="6">
        <f>IF(ISBLANK(Z101), "", IFERROR(VLOOKUP(Z101, '[1]낚시보상 (2)'!$C$2:$D$118, 2, FALSE), 0))</f>
        <v>0</v>
      </c>
      <c r="AA153" s="222"/>
      <c r="AC153" s="6">
        <f>IF(ISBLANK(AC101), "", IFERROR(VLOOKUP(AC101, '[1]낚시보상 (2)'!$C$2:$D$118, 2, FALSE), 0))</f>
        <v>0</v>
      </c>
      <c r="AD153" s="6">
        <f>IF(ISBLANK(AD101), "", IFERROR(VLOOKUP(AD101, '[1]낚시보상 (2)'!$C$2:$D$118, 2, FALSE), 0))</f>
        <v>0</v>
      </c>
      <c r="AE153" s="6">
        <f>IF(ISBLANK(AE101), "", IFERROR(VLOOKUP(AE101, '[1]낚시보상 (2)'!$C$2:$D$118, 2, FALSE), 0))</f>
        <v>0</v>
      </c>
      <c r="AF153" s="222"/>
      <c r="AG153" s="6">
        <f>IF(ISBLANK(AG101), "", IFERROR(VLOOKUP(AG101, '[1]낚시보상 (2)'!$C$2:$D$118, 2, FALSE), 0))</f>
        <v>0</v>
      </c>
      <c r="AH153" s="6">
        <f>IF(ISBLANK(AH101), "", IFERROR(VLOOKUP(AH101, '[1]낚시보상 (2)'!$C$2:$D$118, 2, FALSE), 0))</f>
        <v>0</v>
      </c>
      <c r="AI153" s="6">
        <f>IF(ISBLANK(AI101), "", IFERROR(VLOOKUP(AI101, '[1]낚시보상 (2)'!$C$2:$D$118, 2, FALSE), 0))</f>
        <v>9002923</v>
      </c>
      <c r="AJ153" s="222"/>
      <c r="AK153" s="6">
        <f>IF(ISBLANK(AK101), "", IFERROR(VLOOKUP(AK101, '[1]낚시보상 (2)'!$C$2:$D$118, 2, FALSE), 0))</f>
        <v>0</v>
      </c>
      <c r="AL153" s="6">
        <f>IF(ISBLANK(AL101), "", IFERROR(VLOOKUP(AL101, '[1]낚시보상 (2)'!$C$2:$D$118, 2, FALSE), 0))</f>
        <v>0</v>
      </c>
      <c r="AM153" s="6">
        <f>IF(ISBLANK(AM101), "", IFERROR(VLOOKUP(AM101, '[1]낚시보상 (2)'!$C$2:$D$118, 2, FALSE), 0))</f>
        <v>9002922</v>
      </c>
      <c r="AP153" s="159">
        <v>9002922</v>
      </c>
    </row>
    <row r="154" spans="1:42" s="7" customFormat="1" x14ac:dyDescent="0.3">
      <c r="A154" s="225"/>
      <c r="C154" s="6">
        <f>IF(ISBLANK(C102), "", IFERROR(VLOOKUP(C102, '[1]낚시보상 (2)'!$C$2:$D$118, 2, FALSE), 0))</f>
        <v>0</v>
      </c>
      <c r="D154" s="6">
        <f>IF(ISBLANK(D102), "", IFERROR(VLOOKUP(D102, '[1]낚시보상 (2)'!$C$2:$D$118, 2, FALSE), 0))</f>
        <v>0</v>
      </c>
      <c r="E154" s="6">
        <f>IF(ISBLANK(E102), "", IFERROR(VLOOKUP(E102, '[1]낚시보상 (2)'!$C$2:$D$118, 2, FALSE), 0))</f>
        <v>0</v>
      </c>
      <c r="F154" s="222"/>
      <c r="G154" s="6">
        <f>IF(ISBLANK(G102), "", IFERROR(VLOOKUP(G102, '[1]낚시보상 (2)'!$C$2:$D$118, 2, FALSE), 0))</f>
        <v>0</v>
      </c>
      <c r="H154" s="6">
        <f>IF(ISBLANK(H102), "", IFERROR(VLOOKUP(H102, '[1]낚시보상 (2)'!$C$2:$D$118, 2, FALSE), 0))</f>
        <v>0</v>
      </c>
      <c r="I154" s="6">
        <f>IF(ISBLANK(I102), "", IFERROR(VLOOKUP(I102, '[1]낚시보상 (2)'!$C$2:$D$118, 2, FALSE), 0))</f>
        <v>0</v>
      </c>
      <c r="J154" s="222"/>
      <c r="K154" s="6">
        <f>IF(ISBLANK(K102), "", IFERROR(VLOOKUP(K102, '[1]낚시보상 (2)'!$C$2:$D$118, 2, FALSE), 0))</f>
        <v>0</v>
      </c>
      <c r="L154" s="6">
        <f>IF(ISBLANK(L102), "", IFERROR(VLOOKUP(L102, '[1]낚시보상 (2)'!$C$2:$D$118, 2, FALSE), 0))</f>
        <v>0</v>
      </c>
      <c r="M154" s="6">
        <f>IF(ISBLANK(M102), "", IFERROR(VLOOKUP(M102, '[1]낚시보상 (2)'!$C$2:$D$118, 2, FALSE), 0))</f>
        <v>0</v>
      </c>
      <c r="N154" s="222"/>
      <c r="P154" s="6">
        <f>IF(ISBLANK(P102), "", IFERROR(VLOOKUP(P102, '[1]낚시보상 (2)'!$C$2:$D$118, 2, FALSE), 0))</f>
        <v>0</v>
      </c>
      <c r="Q154" s="6">
        <f>IF(ISBLANK(Q102), "", IFERROR(VLOOKUP(Q102, '[1]낚시보상 (2)'!$C$2:$D$118, 2, FALSE), 0))</f>
        <v>0</v>
      </c>
      <c r="R154" s="6">
        <f>IF(ISBLANK(R102), "", IFERROR(VLOOKUP(R102, '[1]낚시보상 (2)'!$C$2:$D$118, 2, FALSE), 0))</f>
        <v>0</v>
      </c>
      <c r="S154" s="222"/>
      <c r="T154" s="6">
        <f>IF(ISBLANK(T102), "", IFERROR(VLOOKUP(T102, '[1]낚시보상 (2)'!$C$2:$D$118, 2, FALSE), 0))</f>
        <v>0</v>
      </c>
      <c r="U154" s="6">
        <f>IF(ISBLANK(U102), "", IFERROR(VLOOKUP(U102, '[1]낚시보상 (2)'!$C$2:$D$118, 2, FALSE), 0))</f>
        <v>0</v>
      </c>
      <c r="V154" s="6">
        <f>IF(ISBLANK(V102), "", IFERROR(VLOOKUP(V102, '[1]낚시보상 (2)'!$C$2:$D$118, 2, FALSE), 0))</f>
        <v>0</v>
      </c>
      <c r="W154" s="222"/>
      <c r="X154" s="6">
        <f>IF(ISBLANK(X102), "", IFERROR(VLOOKUP(X102, '[1]낚시보상 (2)'!$C$2:$D$118, 2, FALSE), 0))</f>
        <v>0</v>
      </c>
      <c r="Y154" s="6">
        <f>IF(ISBLANK(Y102), "", IFERROR(VLOOKUP(Y102, '[1]낚시보상 (2)'!$C$2:$D$118, 2, FALSE), 0))</f>
        <v>0</v>
      </c>
      <c r="Z154" s="6">
        <f>IF(ISBLANK(Z102), "", IFERROR(VLOOKUP(Z102, '[1]낚시보상 (2)'!$C$2:$D$118, 2, FALSE), 0))</f>
        <v>0</v>
      </c>
      <c r="AA154" s="222"/>
      <c r="AC154" s="6">
        <f>IF(ISBLANK(AC102), "", IFERROR(VLOOKUP(AC102, '[1]낚시보상 (2)'!$C$2:$D$118, 2, FALSE), 0))</f>
        <v>0</v>
      </c>
      <c r="AD154" s="6">
        <f>IF(ISBLANK(AD102), "", IFERROR(VLOOKUP(AD102, '[1]낚시보상 (2)'!$C$2:$D$118, 2, FALSE), 0))</f>
        <v>0</v>
      </c>
      <c r="AE154" s="6">
        <f>IF(ISBLANK(AE102), "", IFERROR(VLOOKUP(AE102, '[1]낚시보상 (2)'!$C$2:$D$118, 2, FALSE), 0))</f>
        <v>0</v>
      </c>
      <c r="AF154" s="222"/>
      <c r="AG154" s="6">
        <f>IF(ISBLANK(AG102), "", IFERROR(VLOOKUP(AG102, '[1]낚시보상 (2)'!$C$2:$D$118, 2, FALSE), 0))</f>
        <v>0</v>
      </c>
      <c r="AH154" s="6">
        <f>IF(ISBLANK(AH102), "", IFERROR(VLOOKUP(AH102, '[1]낚시보상 (2)'!$C$2:$D$118, 2, FALSE), 0))</f>
        <v>0</v>
      </c>
      <c r="AI154" s="6">
        <f>IF(ISBLANK(AI102), "", IFERROR(VLOOKUP(AI102, '[1]낚시보상 (2)'!$C$2:$D$118, 2, FALSE), 0))</f>
        <v>9002922</v>
      </c>
      <c r="AJ154" s="222"/>
      <c r="AK154" s="6">
        <f>IF(ISBLANK(AK102), "", IFERROR(VLOOKUP(AK102, '[1]낚시보상 (2)'!$C$2:$D$118, 2, FALSE), 0))</f>
        <v>0</v>
      </c>
      <c r="AL154" s="6">
        <f>IF(ISBLANK(AL102), "", IFERROR(VLOOKUP(AL102, '[1]낚시보상 (2)'!$C$2:$D$118, 2, FALSE), 0))</f>
        <v>0</v>
      </c>
      <c r="AM154" s="6">
        <f>IF(ISBLANK(AM102), "", IFERROR(VLOOKUP(AM102, '[1]낚시보상 (2)'!$C$2:$D$118, 2, FALSE), 0))</f>
        <v>9002864</v>
      </c>
    </row>
    <row r="155" spans="1:42" s="7" customFormat="1" x14ac:dyDescent="0.3">
      <c r="A155" s="225"/>
      <c r="C155" s="6">
        <f>IF(ISBLANK(C103), "", IFERROR(VLOOKUP(C103, '[1]낚시보상 (2)'!$C$2:$D$118, 2, FALSE), 0))</f>
        <v>0</v>
      </c>
      <c r="D155" s="6">
        <f>IF(ISBLANK(D103), "", IFERROR(VLOOKUP(D103, '[1]낚시보상 (2)'!$C$2:$D$118, 2, FALSE), 0))</f>
        <v>0</v>
      </c>
      <c r="E155" s="6">
        <f>IF(ISBLANK(E103), "", IFERROR(VLOOKUP(E103, '[1]낚시보상 (2)'!$C$2:$D$118, 2, FALSE), 0))</f>
        <v>0</v>
      </c>
      <c r="F155" s="222"/>
      <c r="G155" s="6">
        <f>IF(ISBLANK(G103), "", IFERROR(VLOOKUP(G103, '[1]낚시보상 (2)'!$C$2:$D$118, 2, FALSE), 0))</f>
        <v>0</v>
      </c>
      <c r="H155" s="6">
        <f>IF(ISBLANK(H103), "", IFERROR(VLOOKUP(H103, '[1]낚시보상 (2)'!$C$2:$D$118, 2, FALSE), 0))</f>
        <v>0</v>
      </c>
      <c r="I155" s="6">
        <f>IF(ISBLANK(I103), "", IFERROR(VLOOKUP(I103, '[1]낚시보상 (2)'!$C$2:$D$118, 2, FALSE), 0))</f>
        <v>0</v>
      </c>
      <c r="J155" s="222"/>
      <c r="K155" s="6">
        <f>IF(ISBLANK(K103), "", IFERROR(VLOOKUP(K103, '[1]낚시보상 (2)'!$C$2:$D$118, 2, FALSE), 0))</f>
        <v>0</v>
      </c>
      <c r="L155" s="6">
        <f>IF(ISBLANK(L103), "", IFERROR(VLOOKUP(L103, '[1]낚시보상 (2)'!$C$2:$D$118, 2, FALSE), 0))</f>
        <v>0</v>
      </c>
      <c r="M155" s="6">
        <f>IF(ISBLANK(M103), "", IFERROR(VLOOKUP(M103, '[1]낚시보상 (2)'!$C$2:$D$118, 2, FALSE), 0))</f>
        <v>0</v>
      </c>
      <c r="N155" s="222"/>
      <c r="P155" s="6">
        <f>IF(ISBLANK(P103), "", IFERROR(VLOOKUP(P103, '[1]낚시보상 (2)'!$C$2:$D$118, 2, FALSE), 0))</f>
        <v>0</v>
      </c>
      <c r="Q155" s="6">
        <f>IF(ISBLANK(Q103), "", IFERROR(VLOOKUP(Q103, '[1]낚시보상 (2)'!$C$2:$D$118, 2, FALSE), 0))</f>
        <v>0</v>
      </c>
      <c r="R155" s="6">
        <f>IF(ISBLANK(R103), "", IFERROR(VLOOKUP(R103, '[1]낚시보상 (2)'!$C$2:$D$118, 2, FALSE), 0))</f>
        <v>0</v>
      </c>
      <c r="S155" s="222"/>
      <c r="T155" s="6">
        <f>IF(ISBLANK(T103), "", IFERROR(VLOOKUP(T103, '[1]낚시보상 (2)'!$C$2:$D$118, 2, FALSE), 0))</f>
        <v>0</v>
      </c>
      <c r="U155" s="6">
        <f>IF(ISBLANK(U103), "", IFERROR(VLOOKUP(U103, '[1]낚시보상 (2)'!$C$2:$D$118, 2, FALSE), 0))</f>
        <v>0</v>
      </c>
      <c r="V155" s="6">
        <f>IF(ISBLANK(V103), "", IFERROR(VLOOKUP(V103, '[1]낚시보상 (2)'!$C$2:$D$118, 2, FALSE), 0))</f>
        <v>0</v>
      </c>
      <c r="W155" s="222"/>
      <c r="X155" s="6">
        <f>IF(ISBLANK(X103), "", IFERROR(VLOOKUP(X103, '[1]낚시보상 (2)'!$C$2:$D$118, 2, FALSE), 0))</f>
        <v>0</v>
      </c>
      <c r="Y155" s="6">
        <f>IF(ISBLANK(Y103), "", IFERROR(VLOOKUP(Y103, '[1]낚시보상 (2)'!$C$2:$D$118, 2, FALSE), 0))</f>
        <v>0</v>
      </c>
      <c r="Z155" s="6">
        <f>IF(ISBLANK(Z103), "", IFERROR(VLOOKUP(Z103, '[1]낚시보상 (2)'!$C$2:$D$118, 2, FALSE), 0))</f>
        <v>0</v>
      </c>
      <c r="AA155" s="222"/>
      <c r="AC155" s="6">
        <f>IF(ISBLANK(AC103), "", IFERROR(VLOOKUP(AC103, '[1]낚시보상 (2)'!$C$2:$D$118, 2, FALSE), 0))</f>
        <v>0</v>
      </c>
      <c r="AD155" s="6">
        <f>IF(ISBLANK(AD103), "", IFERROR(VLOOKUP(AD103, '[1]낚시보상 (2)'!$C$2:$D$118, 2, FALSE), 0))</f>
        <v>0</v>
      </c>
      <c r="AE155" s="6">
        <f>IF(ISBLANK(AE103), "", IFERROR(VLOOKUP(AE103, '[1]낚시보상 (2)'!$C$2:$D$118, 2, FALSE), 0))</f>
        <v>0</v>
      </c>
      <c r="AF155" s="222"/>
      <c r="AG155" s="6">
        <f>IF(ISBLANK(AG103), "", IFERROR(VLOOKUP(AG103, '[1]낚시보상 (2)'!$C$2:$D$118, 2, FALSE), 0))</f>
        <v>0</v>
      </c>
      <c r="AH155" s="6">
        <f>IF(ISBLANK(AH103), "", IFERROR(VLOOKUP(AH103, '[1]낚시보상 (2)'!$C$2:$D$118, 2, FALSE), 0))</f>
        <v>0</v>
      </c>
      <c r="AI155" s="6">
        <f>IF(ISBLANK(AI103), "", IFERROR(VLOOKUP(AI103, '[1]낚시보상 (2)'!$C$2:$D$118, 2, FALSE), 0))</f>
        <v>0</v>
      </c>
      <c r="AJ155" s="222"/>
      <c r="AK155" s="6">
        <f>IF(ISBLANK(AK103), "", IFERROR(VLOOKUP(AK103, '[1]낚시보상 (2)'!$C$2:$D$118, 2, FALSE), 0))</f>
        <v>0</v>
      </c>
      <c r="AL155" s="6">
        <f>IF(ISBLANK(AL103), "", IFERROR(VLOOKUP(AL103, '[1]낚시보상 (2)'!$C$2:$D$118, 2, FALSE), 0))</f>
        <v>9002876</v>
      </c>
      <c r="AM155" s="6">
        <f>IF(ISBLANK(AM103), "", IFERROR(VLOOKUP(AM103, '[1]낚시보상 (2)'!$C$2:$D$118, 2, FALSE), 0))</f>
        <v>0</v>
      </c>
    </row>
    <row r="156" spans="1:42" s="7" customFormat="1" x14ac:dyDescent="0.3">
      <c r="A156" s="225"/>
      <c r="C156" s="6">
        <f>IF(ISBLANK(C104), "", IFERROR(VLOOKUP(C104, '[1]낚시보상 (2)'!$C$2:$D$118, 2, FALSE), 0))</f>
        <v>0</v>
      </c>
      <c r="D156" s="6">
        <f>IF(ISBLANK(D104), "", IFERROR(VLOOKUP(D104, '[1]낚시보상 (2)'!$C$2:$D$118, 2, FALSE), 0))</f>
        <v>0</v>
      </c>
      <c r="E156" s="6">
        <f>IF(ISBLANK(E104), "", IFERROR(VLOOKUP(E104, '[1]낚시보상 (2)'!$C$2:$D$118, 2, FALSE), 0))</f>
        <v>0</v>
      </c>
      <c r="F156" s="222"/>
      <c r="G156" s="6">
        <f>IF(ISBLANK(G104), "", IFERROR(VLOOKUP(G104, '[1]낚시보상 (2)'!$C$2:$D$118, 2, FALSE), 0))</f>
        <v>0</v>
      </c>
      <c r="H156" s="6">
        <f>IF(ISBLANK(H104), "", IFERROR(VLOOKUP(H104, '[1]낚시보상 (2)'!$C$2:$D$118, 2, FALSE), 0))</f>
        <v>0</v>
      </c>
      <c r="I156" s="6">
        <f>IF(ISBLANK(I104), "", IFERROR(VLOOKUP(I104, '[1]낚시보상 (2)'!$C$2:$D$118, 2, FALSE), 0))</f>
        <v>0</v>
      </c>
      <c r="J156" s="222"/>
      <c r="K156" s="6">
        <f>IF(ISBLANK(K104), "", IFERROR(VLOOKUP(K104, '[1]낚시보상 (2)'!$C$2:$D$118, 2, FALSE), 0))</f>
        <v>0</v>
      </c>
      <c r="L156" s="6">
        <f>IF(ISBLANK(L104), "", IFERROR(VLOOKUP(L104, '[1]낚시보상 (2)'!$C$2:$D$118, 2, FALSE), 0))</f>
        <v>0</v>
      </c>
      <c r="M156" s="6">
        <f>IF(ISBLANK(M104), "", IFERROR(VLOOKUP(M104, '[1]낚시보상 (2)'!$C$2:$D$118, 2, FALSE), 0))</f>
        <v>0</v>
      </c>
      <c r="N156" s="222"/>
      <c r="P156" s="6">
        <f>IF(ISBLANK(P104), "", IFERROR(VLOOKUP(P104, '[1]낚시보상 (2)'!$C$2:$D$118, 2, FALSE), 0))</f>
        <v>0</v>
      </c>
      <c r="Q156" s="6">
        <f>IF(ISBLANK(Q104), "", IFERROR(VLOOKUP(Q104, '[1]낚시보상 (2)'!$C$2:$D$118, 2, FALSE), 0))</f>
        <v>0</v>
      </c>
      <c r="R156" s="6">
        <f>IF(ISBLANK(R104), "", IFERROR(VLOOKUP(R104, '[1]낚시보상 (2)'!$C$2:$D$118, 2, FALSE), 0))</f>
        <v>0</v>
      </c>
      <c r="S156" s="222"/>
      <c r="T156" s="6">
        <f>IF(ISBLANK(T104), "", IFERROR(VLOOKUP(T104, '[1]낚시보상 (2)'!$C$2:$D$118, 2, FALSE), 0))</f>
        <v>0</v>
      </c>
      <c r="U156" s="6">
        <f>IF(ISBLANK(U104), "", IFERROR(VLOOKUP(U104, '[1]낚시보상 (2)'!$C$2:$D$118, 2, FALSE), 0))</f>
        <v>0</v>
      </c>
      <c r="V156" s="6">
        <f>IF(ISBLANK(V104), "", IFERROR(VLOOKUP(V104, '[1]낚시보상 (2)'!$C$2:$D$118, 2, FALSE), 0))</f>
        <v>0</v>
      </c>
      <c r="W156" s="222"/>
      <c r="X156" s="6">
        <f>IF(ISBLANK(X104), "", IFERROR(VLOOKUP(X104, '[1]낚시보상 (2)'!$C$2:$D$118, 2, FALSE), 0))</f>
        <v>0</v>
      </c>
      <c r="Y156" s="6">
        <f>IF(ISBLANK(Y104), "", IFERROR(VLOOKUP(Y104, '[1]낚시보상 (2)'!$C$2:$D$118, 2, FALSE), 0))</f>
        <v>0</v>
      </c>
      <c r="Z156" s="6">
        <f>IF(ISBLANK(Z104), "", IFERROR(VLOOKUP(Z104, '[1]낚시보상 (2)'!$C$2:$D$118, 2, FALSE), 0))</f>
        <v>0</v>
      </c>
      <c r="AA156" s="222"/>
      <c r="AC156" s="6">
        <f>IF(ISBLANK(AC104), "", IFERROR(VLOOKUP(AC104, '[1]낚시보상 (2)'!$C$2:$D$118, 2, FALSE), 0))</f>
        <v>0</v>
      </c>
      <c r="AD156" s="6">
        <f>IF(ISBLANK(AD104), "", IFERROR(VLOOKUP(AD104, '[1]낚시보상 (2)'!$C$2:$D$118, 2, FALSE), 0))</f>
        <v>0</v>
      </c>
      <c r="AE156" s="6">
        <f>IF(ISBLANK(AE104), "", IFERROR(VLOOKUP(AE104, '[1]낚시보상 (2)'!$C$2:$D$118, 2, FALSE), 0))</f>
        <v>0</v>
      </c>
      <c r="AF156" s="222"/>
      <c r="AG156" s="6">
        <f>IF(ISBLANK(AG104), "", IFERROR(VLOOKUP(AG104, '[1]낚시보상 (2)'!$C$2:$D$118, 2, FALSE), 0))</f>
        <v>0</v>
      </c>
      <c r="AH156" s="6">
        <f>IF(ISBLANK(AH104), "", IFERROR(VLOOKUP(AH104, '[1]낚시보상 (2)'!$C$2:$D$118, 2, FALSE), 0))</f>
        <v>0</v>
      </c>
      <c r="AI156" s="6">
        <f>IF(ISBLANK(AI104), "", IFERROR(VLOOKUP(AI104, '[1]낚시보상 (2)'!$C$2:$D$118, 2, FALSE), 0))</f>
        <v>0</v>
      </c>
      <c r="AJ156" s="222"/>
      <c r="AK156" s="6">
        <f>IF(ISBLANK(AK104), "", IFERROR(VLOOKUP(AK104, '[1]낚시보상 (2)'!$C$2:$D$118, 2, FALSE), 0))</f>
        <v>0</v>
      </c>
      <c r="AL156" s="6">
        <f>IF(ISBLANK(AL104), "", IFERROR(VLOOKUP(AL104, '[1]낚시보상 (2)'!$C$2:$D$118, 2, FALSE), 0))</f>
        <v>0</v>
      </c>
      <c r="AM156" s="6">
        <f>IF(ISBLANK(AM104), "", IFERROR(VLOOKUP(AM104, '[1]낚시보상 (2)'!$C$2:$D$118, 2, FALSE), 0))</f>
        <v>9002863</v>
      </c>
    </row>
    <row r="157" spans="1:42" s="7" customFormat="1" x14ac:dyDescent="0.3">
      <c r="A157" s="225"/>
      <c r="C157" s="6">
        <f>IF(ISBLANK(C105), "", IFERROR(VLOOKUP(C105, '[1]낚시보상 (2)'!$C$2:$D$118, 2, FALSE), 0))</f>
        <v>0</v>
      </c>
      <c r="D157" s="6">
        <f>IF(ISBLANK(D105), "", IFERROR(VLOOKUP(D105, '[1]낚시보상 (2)'!$C$2:$D$118, 2, FALSE), 0))</f>
        <v>0</v>
      </c>
      <c r="E157" s="6">
        <f>IF(ISBLANK(E105), "", IFERROR(VLOOKUP(E105, '[1]낚시보상 (2)'!$C$2:$D$118, 2, FALSE), 0))</f>
        <v>0</v>
      </c>
      <c r="F157" s="222"/>
      <c r="G157" s="6">
        <f>IF(ISBLANK(G105), "", IFERROR(VLOOKUP(G105, '[1]낚시보상 (2)'!$C$2:$D$118, 2, FALSE), 0))</f>
        <v>0</v>
      </c>
      <c r="H157" s="6">
        <f>IF(ISBLANK(H105), "", IFERROR(VLOOKUP(H105, '[1]낚시보상 (2)'!$C$2:$D$118, 2, FALSE), 0))</f>
        <v>0</v>
      </c>
      <c r="I157" s="6">
        <f>IF(ISBLANK(I105), "", IFERROR(VLOOKUP(I105, '[1]낚시보상 (2)'!$C$2:$D$118, 2, FALSE), 0))</f>
        <v>0</v>
      </c>
      <c r="J157" s="222"/>
      <c r="K157" s="6">
        <f>IF(ISBLANK(K105), "", IFERROR(VLOOKUP(K105, '[1]낚시보상 (2)'!$C$2:$D$118, 2, FALSE), 0))</f>
        <v>0</v>
      </c>
      <c r="L157" s="6">
        <f>IF(ISBLANK(L105), "", IFERROR(VLOOKUP(L105, '[1]낚시보상 (2)'!$C$2:$D$118, 2, FALSE), 0))</f>
        <v>0</v>
      </c>
      <c r="M157" s="6">
        <f>IF(ISBLANK(M105), "", IFERROR(VLOOKUP(M105, '[1]낚시보상 (2)'!$C$2:$D$118, 2, FALSE), 0))</f>
        <v>0</v>
      </c>
      <c r="N157" s="222"/>
      <c r="P157" s="6">
        <f>IF(ISBLANK(P105), "", IFERROR(VLOOKUP(P105, '[1]낚시보상 (2)'!$C$2:$D$118, 2, FALSE), 0))</f>
        <v>0</v>
      </c>
      <c r="Q157" s="6">
        <f>IF(ISBLANK(Q105), "", IFERROR(VLOOKUP(Q105, '[1]낚시보상 (2)'!$C$2:$D$118, 2, FALSE), 0))</f>
        <v>0</v>
      </c>
      <c r="R157" s="6">
        <f>IF(ISBLANK(R105), "", IFERROR(VLOOKUP(R105, '[1]낚시보상 (2)'!$C$2:$D$118, 2, FALSE), 0))</f>
        <v>0</v>
      </c>
      <c r="S157" s="222"/>
      <c r="T157" s="6">
        <f>IF(ISBLANK(T105), "", IFERROR(VLOOKUP(T105, '[1]낚시보상 (2)'!$C$2:$D$118, 2, FALSE), 0))</f>
        <v>0</v>
      </c>
      <c r="U157" s="6">
        <f>IF(ISBLANK(U105), "", IFERROR(VLOOKUP(U105, '[1]낚시보상 (2)'!$C$2:$D$118, 2, FALSE), 0))</f>
        <v>0</v>
      </c>
      <c r="V157" s="6">
        <f>IF(ISBLANK(V105), "", IFERROR(VLOOKUP(V105, '[1]낚시보상 (2)'!$C$2:$D$118, 2, FALSE), 0))</f>
        <v>0</v>
      </c>
      <c r="W157" s="222"/>
      <c r="X157" s="6">
        <f>IF(ISBLANK(X105), "", IFERROR(VLOOKUP(X105, '[1]낚시보상 (2)'!$C$2:$D$118, 2, FALSE), 0))</f>
        <v>0</v>
      </c>
      <c r="Y157" s="6">
        <f>IF(ISBLANK(Y105), "", IFERROR(VLOOKUP(Y105, '[1]낚시보상 (2)'!$C$2:$D$118, 2, FALSE), 0))</f>
        <v>0</v>
      </c>
      <c r="Z157" s="6">
        <f>IF(ISBLANK(Z105), "", IFERROR(VLOOKUP(Z105, '[1]낚시보상 (2)'!$C$2:$D$118, 2, FALSE), 0))</f>
        <v>0</v>
      </c>
      <c r="AA157" s="222"/>
      <c r="AC157" s="6">
        <f>IF(ISBLANK(AC105), "", IFERROR(VLOOKUP(AC105, '[1]낚시보상 (2)'!$C$2:$D$118, 2, FALSE), 0))</f>
        <v>0</v>
      </c>
      <c r="AD157" s="6">
        <f>IF(ISBLANK(AD105), "", IFERROR(VLOOKUP(AD105, '[1]낚시보상 (2)'!$C$2:$D$118, 2, FALSE), 0))</f>
        <v>0</v>
      </c>
      <c r="AE157" s="6">
        <f>IF(ISBLANK(AE105), "", IFERROR(VLOOKUP(AE105, '[1]낚시보상 (2)'!$C$2:$D$118, 2, FALSE), 0))</f>
        <v>0</v>
      </c>
      <c r="AF157" s="222"/>
      <c r="AG157" s="6">
        <f>IF(ISBLANK(AG105), "", IFERROR(VLOOKUP(AG105, '[1]낚시보상 (2)'!$C$2:$D$118, 2, FALSE), 0))</f>
        <v>0</v>
      </c>
      <c r="AH157" s="6">
        <f>IF(ISBLANK(AH105), "", IFERROR(VLOOKUP(AH105, '[1]낚시보상 (2)'!$C$2:$D$118, 2, FALSE), 0))</f>
        <v>0</v>
      </c>
      <c r="AI157" s="6">
        <f>IF(ISBLANK(AI105), "", IFERROR(VLOOKUP(AI105, '[1]낚시보상 (2)'!$C$2:$D$118, 2, FALSE), 0))</f>
        <v>0</v>
      </c>
      <c r="AJ157" s="222"/>
      <c r="AK157" s="6">
        <f>IF(ISBLANK(AK105), "", IFERROR(VLOOKUP(AK105, '[1]낚시보상 (2)'!$C$2:$D$118, 2, FALSE), 0))</f>
        <v>0</v>
      </c>
      <c r="AL157" s="6">
        <f>IF(ISBLANK(AL105), "", IFERROR(VLOOKUP(AL105, '[1]낚시보상 (2)'!$C$2:$D$118, 2, FALSE), 0))</f>
        <v>0</v>
      </c>
      <c r="AM157" s="6">
        <f>IF(ISBLANK(AM105), "", IFERROR(VLOOKUP(AM105, '[1]낚시보상 (2)'!$C$2:$D$118, 2, FALSE), 0))</f>
        <v>0</v>
      </c>
    </row>
    <row r="158" spans="1:42" s="7" customFormat="1" x14ac:dyDescent="0.3">
      <c r="A158" s="225"/>
      <c r="C158" s="6">
        <f>IF(ISBLANK(C106), "", IFERROR(VLOOKUP(C106, '[1]낚시보상 (2)'!$C$2:$D$118, 2, FALSE), 0))</f>
        <v>0</v>
      </c>
      <c r="D158" s="6">
        <f>IF(ISBLANK(D106), "", IFERROR(VLOOKUP(D106, '[1]낚시보상 (2)'!$C$2:$D$118, 2, FALSE), 0))</f>
        <v>0</v>
      </c>
      <c r="E158" s="6">
        <f>IF(ISBLANK(E106), "", IFERROR(VLOOKUP(E106, '[1]낚시보상 (2)'!$C$2:$D$118, 2, FALSE), 0))</f>
        <v>0</v>
      </c>
      <c r="F158" s="222"/>
      <c r="G158" s="6">
        <f>IF(ISBLANK(G106), "", IFERROR(VLOOKUP(G106, '[1]낚시보상 (2)'!$C$2:$D$118, 2, FALSE), 0))</f>
        <v>0</v>
      </c>
      <c r="H158" s="6">
        <f>IF(ISBLANK(H106), "", IFERROR(VLOOKUP(H106, '[1]낚시보상 (2)'!$C$2:$D$118, 2, FALSE), 0))</f>
        <v>0</v>
      </c>
      <c r="I158" s="6">
        <f>IF(ISBLANK(I106), "", IFERROR(VLOOKUP(I106, '[1]낚시보상 (2)'!$C$2:$D$118, 2, FALSE), 0))</f>
        <v>0</v>
      </c>
      <c r="J158" s="222"/>
      <c r="K158" s="6">
        <f>IF(ISBLANK(K106), "", IFERROR(VLOOKUP(K106, '[1]낚시보상 (2)'!$C$2:$D$118, 2, FALSE), 0))</f>
        <v>0</v>
      </c>
      <c r="L158" s="6">
        <f>IF(ISBLANK(L106), "", IFERROR(VLOOKUP(L106, '[1]낚시보상 (2)'!$C$2:$D$118, 2, FALSE), 0))</f>
        <v>0</v>
      </c>
      <c r="M158" s="6">
        <f>IF(ISBLANK(M106), "", IFERROR(VLOOKUP(M106, '[1]낚시보상 (2)'!$C$2:$D$118, 2, FALSE), 0))</f>
        <v>0</v>
      </c>
      <c r="N158" s="222"/>
      <c r="P158" s="6">
        <f>IF(ISBLANK(P106), "", IFERROR(VLOOKUP(P106, '[1]낚시보상 (2)'!$C$2:$D$118, 2, FALSE), 0))</f>
        <v>0</v>
      </c>
      <c r="Q158" s="6">
        <f>IF(ISBLANK(Q106), "", IFERROR(VLOOKUP(Q106, '[1]낚시보상 (2)'!$C$2:$D$118, 2, FALSE), 0))</f>
        <v>0</v>
      </c>
      <c r="R158" s="6">
        <f>IF(ISBLANK(R106), "", IFERROR(VLOOKUP(R106, '[1]낚시보상 (2)'!$C$2:$D$118, 2, FALSE), 0))</f>
        <v>0</v>
      </c>
      <c r="S158" s="222"/>
      <c r="T158" s="6">
        <f>IF(ISBLANK(T106), "", IFERROR(VLOOKUP(T106, '[1]낚시보상 (2)'!$C$2:$D$118, 2, FALSE), 0))</f>
        <v>0</v>
      </c>
      <c r="U158" s="6">
        <f>IF(ISBLANK(U106), "", IFERROR(VLOOKUP(U106, '[1]낚시보상 (2)'!$C$2:$D$118, 2, FALSE), 0))</f>
        <v>0</v>
      </c>
      <c r="V158" s="6">
        <f>IF(ISBLANK(V106), "", IFERROR(VLOOKUP(V106, '[1]낚시보상 (2)'!$C$2:$D$118, 2, FALSE), 0))</f>
        <v>0</v>
      </c>
      <c r="W158" s="222"/>
      <c r="X158" s="6">
        <f>IF(ISBLANK(X106), "", IFERROR(VLOOKUP(X106, '[1]낚시보상 (2)'!$C$2:$D$118, 2, FALSE), 0))</f>
        <v>0</v>
      </c>
      <c r="Y158" s="6">
        <f>IF(ISBLANK(Y106), "", IFERROR(VLOOKUP(Y106, '[1]낚시보상 (2)'!$C$2:$D$118, 2, FALSE), 0))</f>
        <v>0</v>
      </c>
      <c r="Z158" s="6">
        <f>IF(ISBLANK(Z106), "", IFERROR(VLOOKUP(Z106, '[1]낚시보상 (2)'!$C$2:$D$118, 2, FALSE), 0))</f>
        <v>0</v>
      </c>
      <c r="AA158" s="222"/>
      <c r="AC158" s="6">
        <f>IF(ISBLANK(AC106), "", IFERROR(VLOOKUP(AC106, '[1]낚시보상 (2)'!$C$2:$D$118, 2, FALSE), 0))</f>
        <v>0</v>
      </c>
      <c r="AD158" s="6">
        <f>IF(ISBLANK(AD106), "", IFERROR(VLOOKUP(AD106, '[1]낚시보상 (2)'!$C$2:$D$118, 2, FALSE), 0))</f>
        <v>0</v>
      </c>
      <c r="AE158" s="6">
        <f>IF(ISBLANK(AE106), "", IFERROR(VLOOKUP(AE106, '[1]낚시보상 (2)'!$C$2:$D$118, 2, FALSE), 0))</f>
        <v>0</v>
      </c>
      <c r="AF158" s="222"/>
      <c r="AG158" s="6">
        <f>IF(ISBLANK(AG106), "", IFERROR(VLOOKUP(AG106, '[1]낚시보상 (2)'!$C$2:$D$118, 2, FALSE), 0))</f>
        <v>0</v>
      </c>
      <c r="AH158" s="6">
        <f>IF(ISBLANK(AH106), "", IFERROR(VLOOKUP(AH106, '[1]낚시보상 (2)'!$C$2:$D$118, 2, FALSE), 0))</f>
        <v>0</v>
      </c>
      <c r="AI158" s="6">
        <f>IF(ISBLANK(AI106), "", IFERROR(VLOOKUP(AI106, '[1]낚시보상 (2)'!$C$2:$D$118, 2, FALSE), 0))</f>
        <v>0</v>
      </c>
      <c r="AJ158" s="222"/>
      <c r="AK158" s="6">
        <f>IF(ISBLANK(AK106), "", IFERROR(VLOOKUP(AK106, '[1]낚시보상 (2)'!$C$2:$D$118, 2, FALSE), 0))</f>
        <v>0</v>
      </c>
      <c r="AL158" s="6">
        <f>IF(ISBLANK(AL106), "", IFERROR(VLOOKUP(AL106, '[1]낚시보상 (2)'!$C$2:$D$118, 2, FALSE), 0))</f>
        <v>0</v>
      </c>
      <c r="AM158" s="6">
        <f>IF(ISBLANK(AM106), "", IFERROR(VLOOKUP(AM106, '[1]낚시보상 (2)'!$C$2:$D$118, 2, FALSE), 0))</f>
        <v>0</v>
      </c>
    </row>
    <row r="159" spans="1:42" s="6" customFormat="1" ht="12.75" thickBot="1" x14ac:dyDescent="0.35">
      <c r="A159" s="224"/>
      <c r="F159" s="222"/>
      <c r="J159" s="222"/>
      <c r="N159" s="222"/>
      <c r="S159" s="222"/>
      <c r="W159" s="222"/>
      <c r="AA159" s="222"/>
      <c r="AF159" s="222"/>
      <c r="AJ159" s="222"/>
    </row>
    <row r="160" spans="1:42" s="224" customFormat="1" ht="12.75" thickBot="1" x14ac:dyDescent="0.35">
      <c r="B160" s="16" t="s">
        <v>3</v>
      </c>
      <c r="C160" s="14" t="s">
        <v>82</v>
      </c>
      <c r="D160" s="110" t="s">
        <v>82</v>
      </c>
      <c r="E160" s="120" t="s">
        <v>82</v>
      </c>
      <c r="F160" s="215"/>
      <c r="G160" s="12" t="s">
        <v>83</v>
      </c>
      <c r="H160" s="112" t="s">
        <v>83</v>
      </c>
      <c r="I160" s="122" t="s">
        <v>83</v>
      </c>
      <c r="J160" s="220"/>
      <c r="K160" s="230" t="s">
        <v>84</v>
      </c>
      <c r="L160" s="232" t="s">
        <v>84</v>
      </c>
      <c r="M160" s="234" t="s">
        <v>84</v>
      </c>
      <c r="N160" s="228"/>
      <c r="O160" s="16" t="s">
        <v>3</v>
      </c>
      <c r="P160" s="14" t="s">
        <v>82</v>
      </c>
      <c r="Q160" s="110" t="s">
        <v>82</v>
      </c>
      <c r="R160" s="120" t="s">
        <v>82</v>
      </c>
      <c r="S160" s="220"/>
      <c r="T160" s="12" t="s">
        <v>83</v>
      </c>
      <c r="U160" s="112" t="s">
        <v>83</v>
      </c>
      <c r="V160" s="122" t="s">
        <v>83</v>
      </c>
      <c r="W160" s="215"/>
      <c r="X160" s="12" t="s">
        <v>84</v>
      </c>
      <c r="Y160" s="112" t="s">
        <v>84</v>
      </c>
      <c r="Z160" s="122" t="s">
        <v>84</v>
      </c>
      <c r="AA160" s="229"/>
      <c r="AB160" s="16" t="s">
        <v>3</v>
      </c>
      <c r="AC160" s="94" t="s">
        <v>117</v>
      </c>
      <c r="AD160" s="113" t="s">
        <v>117</v>
      </c>
      <c r="AE160" s="123" t="s">
        <v>117</v>
      </c>
      <c r="AF160" s="220"/>
      <c r="AG160" s="12" t="s">
        <v>83</v>
      </c>
      <c r="AH160" s="112" t="s">
        <v>83</v>
      </c>
      <c r="AI160" s="122" t="s">
        <v>83</v>
      </c>
      <c r="AJ160" s="215"/>
      <c r="AK160" s="12" t="s">
        <v>84</v>
      </c>
      <c r="AL160" s="112" t="s">
        <v>84</v>
      </c>
      <c r="AM160" s="122" t="s">
        <v>84</v>
      </c>
    </row>
    <row r="161" spans="1:39" s="6" customFormat="1" x14ac:dyDescent="0.3">
      <c r="A161" s="224"/>
      <c r="C161" s="192">
        <v>9002871</v>
      </c>
      <c r="D161" s="159">
        <v>9002871</v>
      </c>
      <c r="E161" s="159">
        <v>9002871</v>
      </c>
      <c r="F161" s="265"/>
      <c r="G161" s="192">
        <v>9002871</v>
      </c>
      <c r="H161" s="159">
        <v>9002871</v>
      </c>
      <c r="I161" s="159">
        <v>9002871</v>
      </c>
      <c r="J161" s="265"/>
      <c r="K161" s="192">
        <v>9002871</v>
      </c>
      <c r="L161" s="159">
        <v>9002871</v>
      </c>
      <c r="M161" s="159">
        <v>9002871</v>
      </c>
      <c r="N161" s="265"/>
      <c r="O161" s="192"/>
      <c r="P161" s="192">
        <v>9002871</v>
      </c>
      <c r="Q161" s="159">
        <v>9002871</v>
      </c>
      <c r="R161" s="159">
        <v>9002871</v>
      </c>
      <c r="S161" s="265"/>
      <c r="T161" s="192">
        <v>9002871</v>
      </c>
      <c r="U161" s="159">
        <v>9002871</v>
      </c>
      <c r="V161" s="159">
        <v>9002871</v>
      </c>
      <c r="W161" s="265"/>
      <c r="X161" s="192">
        <v>9002871</v>
      </c>
      <c r="Y161" s="159">
        <v>9002871</v>
      </c>
      <c r="Z161" s="159">
        <v>9002871</v>
      </c>
      <c r="AA161" s="265"/>
      <c r="AB161" s="192"/>
      <c r="AC161" s="192">
        <v>9002871</v>
      </c>
      <c r="AD161" s="159">
        <v>9002871</v>
      </c>
      <c r="AE161" s="159">
        <v>9002871</v>
      </c>
      <c r="AF161" s="265"/>
      <c r="AG161" s="192">
        <v>9002871</v>
      </c>
      <c r="AH161" s="159">
        <v>9002871</v>
      </c>
      <c r="AI161" s="159">
        <v>9002871</v>
      </c>
      <c r="AJ161" s="265"/>
      <c r="AK161" s="192">
        <v>9002871</v>
      </c>
      <c r="AL161" s="192">
        <v>9002871</v>
      </c>
      <c r="AM161" s="192">
        <v>9002871</v>
      </c>
    </row>
    <row r="162" spans="1:39" s="6" customFormat="1" x14ac:dyDescent="0.3">
      <c r="A162" s="224"/>
      <c r="C162" s="192">
        <v>9002875</v>
      </c>
      <c r="D162" s="159">
        <v>9002875</v>
      </c>
      <c r="E162" s="159">
        <v>9002875</v>
      </c>
      <c r="F162" s="265"/>
      <c r="G162" s="192">
        <v>9002875</v>
      </c>
      <c r="H162" s="159">
        <v>9002875</v>
      </c>
      <c r="I162" s="159">
        <v>9002875</v>
      </c>
      <c r="J162" s="265"/>
      <c r="K162" s="192">
        <v>9002875</v>
      </c>
      <c r="L162" s="159">
        <v>9002875</v>
      </c>
      <c r="M162" s="159">
        <v>9002875</v>
      </c>
      <c r="N162" s="265"/>
      <c r="O162" s="192"/>
      <c r="P162" s="192">
        <v>9002875</v>
      </c>
      <c r="Q162" s="159">
        <v>9002875</v>
      </c>
      <c r="R162" s="159">
        <v>9002875</v>
      </c>
      <c r="S162" s="265"/>
      <c r="T162" s="192">
        <v>9002875</v>
      </c>
      <c r="U162" s="159">
        <v>9002875</v>
      </c>
      <c r="V162" s="159">
        <v>9002875</v>
      </c>
      <c r="W162" s="265"/>
      <c r="X162" s="192">
        <v>9002875</v>
      </c>
      <c r="Y162" s="159">
        <v>9002875</v>
      </c>
      <c r="Z162" s="159">
        <v>9002875</v>
      </c>
      <c r="AA162" s="265"/>
      <c r="AB162" s="192"/>
      <c r="AC162" s="192">
        <v>9002875</v>
      </c>
      <c r="AD162" s="159">
        <v>9002875</v>
      </c>
      <c r="AE162" s="159">
        <v>9002875</v>
      </c>
      <c r="AF162" s="265"/>
      <c r="AG162" s="192">
        <v>9002875</v>
      </c>
      <c r="AH162" s="159">
        <v>9002875</v>
      </c>
      <c r="AI162" s="159">
        <v>9002875</v>
      </c>
      <c r="AJ162" s="265"/>
      <c r="AK162" s="192">
        <v>9002875</v>
      </c>
      <c r="AL162" s="192">
        <v>9002875</v>
      </c>
      <c r="AM162" s="192">
        <v>9002875</v>
      </c>
    </row>
    <row r="163" spans="1:39" s="6" customFormat="1" x14ac:dyDescent="0.3">
      <c r="A163" s="224"/>
      <c r="C163" s="192">
        <v>9002938</v>
      </c>
      <c r="D163" s="159">
        <v>9002938</v>
      </c>
      <c r="E163" s="159">
        <v>9002938</v>
      </c>
      <c r="F163" s="265"/>
      <c r="G163" s="192">
        <v>9002937</v>
      </c>
      <c r="H163" s="159">
        <v>9002937</v>
      </c>
      <c r="I163" s="159">
        <v>9002937</v>
      </c>
      <c r="J163" s="265"/>
      <c r="K163" s="192">
        <v>9002966</v>
      </c>
      <c r="L163" s="159">
        <v>9002966</v>
      </c>
      <c r="M163" s="159">
        <v>9002959</v>
      </c>
      <c r="N163" s="265"/>
      <c r="O163" s="192"/>
      <c r="P163" s="192">
        <v>9002967</v>
      </c>
      <c r="Q163" s="159">
        <v>9002967</v>
      </c>
      <c r="R163" s="159">
        <v>9002967</v>
      </c>
      <c r="S163" s="265"/>
      <c r="T163" s="192">
        <v>9002966</v>
      </c>
      <c r="U163" s="159">
        <v>9002966</v>
      </c>
      <c r="V163" s="159">
        <v>9002954</v>
      </c>
      <c r="W163" s="265"/>
      <c r="X163" s="192">
        <v>9002954</v>
      </c>
      <c r="Y163" s="159">
        <v>9002954</v>
      </c>
      <c r="Z163" s="159">
        <v>9002878</v>
      </c>
      <c r="AA163" s="265"/>
      <c r="AB163" s="192"/>
      <c r="AC163" s="192">
        <v>9002955</v>
      </c>
      <c r="AD163" s="159">
        <v>9002955</v>
      </c>
      <c r="AE163" s="159">
        <v>9002955</v>
      </c>
      <c r="AF163" s="265"/>
      <c r="AG163" s="192">
        <v>9002954</v>
      </c>
      <c r="AH163" s="159">
        <v>9002954</v>
      </c>
      <c r="AI163" s="159">
        <v>9002880</v>
      </c>
      <c r="AJ163" s="265"/>
      <c r="AK163" s="192">
        <v>9002935</v>
      </c>
      <c r="AL163" s="192">
        <v>9002935</v>
      </c>
      <c r="AM163" s="192">
        <v>9002877</v>
      </c>
    </row>
    <row r="164" spans="1:39" s="6" customFormat="1" x14ac:dyDescent="0.3">
      <c r="A164" s="224"/>
      <c r="C164" s="192">
        <v>9002930</v>
      </c>
      <c r="D164" s="159">
        <v>9002930</v>
      </c>
      <c r="E164" s="159">
        <v>9002930</v>
      </c>
      <c r="F164" s="265"/>
      <c r="G164" s="192">
        <v>9002937</v>
      </c>
      <c r="H164" s="159">
        <v>9002933</v>
      </c>
      <c r="I164" s="159">
        <v>9002933</v>
      </c>
      <c r="J164" s="265"/>
      <c r="K164" s="192">
        <v>9002959</v>
      </c>
      <c r="L164" s="159">
        <v>9002959</v>
      </c>
      <c r="M164" s="159">
        <v>9002943</v>
      </c>
      <c r="N164" s="265"/>
      <c r="O164" s="192"/>
      <c r="P164" s="192">
        <v>9002961</v>
      </c>
      <c r="Q164" s="159">
        <v>9002961</v>
      </c>
      <c r="R164" s="159">
        <v>9002961</v>
      </c>
      <c r="S164" s="265"/>
      <c r="T164" s="192">
        <v>9002964</v>
      </c>
      <c r="U164" s="159">
        <v>9002964</v>
      </c>
      <c r="V164" s="159">
        <v>9002881</v>
      </c>
      <c r="W164" s="265"/>
      <c r="X164" s="192">
        <v>9002943</v>
      </c>
      <c r="Y164" s="159">
        <v>9002943</v>
      </c>
      <c r="Z164" s="159">
        <v>9002874</v>
      </c>
      <c r="AA164" s="265"/>
      <c r="AB164" s="192"/>
      <c r="AC164" s="192">
        <v>9002944</v>
      </c>
      <c r="AD164" s="159">
        <v>9002944</v>
      </c>
      <c r="AE164" s="159">
        <v>9002944</v>
      </c>
      <c r="AF164" s="265"/>
      <c r="AG164" s="192">
        <v>9002949</v>
      </c>
      <c r="AH164" s="159">
        <v>9002949</v>
      </c>
      <c r="AI164" s="159">
        <v>9002897</v>
      </c>
      <c r="AJ164" s="265"/>
      <c r="AK164" s="192">
        <v>9002880</v>
      </c>
      <c r="AL164" s="192">
        <v>9002877</v>
      </c>
      <c r="AM164" s="192">
        <v>9002897</v>
      </c>
    </row>
    <row r="165" spans="1:39" s="6" customFormat="1" x14ac:dyDescent="0.3">
      <c r="A165" s="224"/>
      <c r="C165" s="192">
        <v>9002967</v>
      </c>
      <c r="D165" s="159">
        <v>9002967</v>
      </c>
      <c r="E165" s="159">
        <v>9002967</v>
      </c>
      <c r="F165" s="265"/>
      <c r="G165" s="192">
        <v>9002931</v>
      </c>
      <c r="H165" s="159">
        <v>9002931</v>
      </c>
      <c r="I165" s="159">
        <v>9002931</v>
      </c>
      <c r="J165" s="265"/>
      <c r="K165" s="192">
        <v>9002943</v>
      </c>
      <c r="L165" s="159">
        <v>9002943</v>
      </c>
      <c r="M165" s="159">
        <v>9002882</v>
      </c>
      <c r="N165" s="265"/>
      <c r="O165" s="192"/>
      <c r="P165" s="192">
        <v>9002955</v>
      </c>
      <c r="Q165" s="159">
        <v>9002955</v>
      </c>
      <c r="R165" s="159">
        <v>9002955</v>
      </c>
      <c r="S165" s="265"/>
      <c r="T165" s="192">
        <v>9002963</v>
      </c>
      <c r="U165" s="159">
        <v>9002963</v>
      </c>
      <c r="V165" s="159">
        <v>9002874</v>
      </c>
      <c r="W165" s="265"/>
      <c r="X165" s="192">
        <v>9002935</v>
      </c>
      <c r="Y165" s="159">
        <v>9002935</v>
      </c>
      <c r="Z165" s="159">
        <v>9002897</v>
      </c>
      <c r="AA165" s="265"/>
      <c r="AB165" s="192"/>
      <c r="AC165" s="192">
        <v>9002940</v>
      </c>
      <c r="AD165" s="159">
        <v>9002940</v>
      </c>
      <c r="AE165" s="159">
        <v>9002940</v>
      </c>
      <c r="AF165" s="265"/>
      <c r="AG165" s="192">
        <v>9002935</v>
      </c>
      <c r="AH165" s="159">
        <v>9002935</v>
      </c>
      <c r="AI165" s="159">
        <v>9002897</v>
      </c>
      <c r="AJ165" s="265"/>
      <c r="AK165" s="192">
        <v>9002877</v>
      </c>
      <c r="AL165" s="192">
        <v>9002897</v>
      </c>
      <c r="AM165" s="192">
        <v>9002913</v>
      </c>
    </row>
    <row r="166" spans="1:39" s="6" customFormat="1" x14ac:dyDescent="0.3">
      <c r="A166" s="224"/>
      <c r="C166" s="192">
        <v>9002961</v>
      </c>
      <c r="D166" s="159">
        <v>9002961</v>
      </c>
      <c r="E166" s="159">
        <v>9002961</v>
      </c>
      <c r="F166" s="265"/>
      <c r="G166" s="192">
        <v>9002928</v>
      </c>
      <c r="H166" s="159">
        <v>9002928</v>
      </c>
      <c r="I166" s="159">
        <v>9002928</v>
      </c>
      <c r="J166" s="265"/>
      <c r="K166" s="192">
        <v>9002882</v>
      </c>
      <c r="L166" s="159">
        <v>9002882</v>
      </c>
      <c r="M166" s="159">
        <v>9002879</v>
      </c>
      <c r="N166" s="265"/>
      <c r="O166" s="192"/>
      <c r="P166" s="192">
        <v>9002944</v>
      </c>
      <c r="Q166" s="159">
        <v>9002944</v>
      </c>
      <c r="R166" s="159">
        <v>9002944</v>
      </c>
      <c r="S166" s="265"/>
      <c r="T166" s="192">
        <v>9002958</v>
      </c>
      <c r="U166" s="159">
        <v>9002958</v>
      </c>
      <c r="V166" s="159">
        <v>9002897</v>
      </c>
      <c r="W166" s="265"/>
      <c r="X166" s="192">
        <v>9002881</v>
      </c>
      <c r="Y166" s="159">
        <v>9002881</v>
      </c>
      <c r="Z166" s="159">
        <v>9002897</v>
      </c>
      <c r="AA166" s="265"/>
      <c r="AB166" s="192"/>
      <c r="AC166" s="192">
        <v>9002937</v>
      </c>
      <c r="AD166" s="159">
        <v>9002937</v>
      </c>
      <c r="AE166" s="159">
        <v>9002937</v>
      </c>
      <c r="AF166" s="265"/>
      <c r="AG166" s="192">
        <v>9002880</v>
      </c>
      <c r="AH166" s="159">
        <v>9002880</v>
      </c>
      <c r="AI166" s="159">
        <v>9002913</v>
      </c>
      <c r="AJ166" s="265"/>
      <c r="AK166" s="192">
        <v>9002891</v>
      </c>
      <c r="AL166" s="192">
        <v>9002897</v>
      </c>
      <c r="AM166" s="192">
        <v>9002893</v>
      </c>
    </row>
    <row r="167" spans="1:39" s="6" customFormat="1" x14ac:dyDescent="0.3">
      <c r="A167" s="224"/>
      <c r="C167" s="192">
        <v>9002955</v>
      </c>
      <c r="D167" s="159">
        <v>9002955</v>
      </c>
      <c r="E167" s="159">
        <v>9002955</v>
      </c>
      <c r="F167" s="265"/>
      <c r="G167" s="192">
        <v>9002927</v>
      </c>
      <c r="H167" s="159">
        <v>9002927</v>
      </c>
      <c r="I167" s="159">
        <v>9002927</v>
      </c>
      <c r="J167" s="265"/>
      <c r="K167" s="192">
        <v>9002879</v>
      </c>
      <c r="L167" s="159">
        <v>9002879</v>
      </c>
      <c r="M167" s="159">
        <v>9002892</v>
      </c>
      <c r="N167" s="265"/>
      <c r="O167" s="192"/>
      <c r="P167" s="192">
        <v>9002940</v>
      </c>
      <c r="Q167" s="159">
        <v>9002940</v>
      </c>
      <c r="R167" s="159">
        <v>9002940</v>
      </c>
      <c r="S167" s="265"/>
      <c r="T167" s="192">
        <v>9002957</v>
      </c>
      <c r="U167" s="159">
        <v>9002957</v>
      </c>
      <c r="V167" s="159">
        <v>9002897</v>
      </c>
      <c r="W167" s="265"/>
      <c r="X167" s="192">
        <v>9002878</v>
      </c>
      <c r="Y167" s="159">
        <v>9002878</v>
      </c>
      <c r="Z167" s="159">
        <v>9002909</v>
      </c>
      <c r="AA167" s="265"/>
      <c r="AB167" s="192"/>
      <c r="AC167" s="192">
        <v>9002928</v>
      </c>
      <c r="AD167" s="159">
        <v>9002928</v>
      </c>
      <c r="AE167" s="159">
        <v>9002928</v>
      </c>
      <c r="AF167" s="265"/>
      <c r="AG167" s="192">
        <v>9002897</v>
      </c>
      <c r="AH167" s="159">
        <v>9002897</v>
      </c>
      <c r="AI167" s="159">
        <v>9002858</v>
      </c>
      <c r="AJ167" s="265"/>
      <c r="AK167" s="192">
        <v>9002872</v>
      </c>
      <c r="AL167" s="192">
        <v>9002913</v>
      </c>
      <c r="AM167" s="192">
        <v>9002956</v>
      </c>
    </row>
    <row r="168" spans="1:39" s="6" customFormat="1" x14ac:dyDescent="0.3">
      <c r="A168" s="224"/>
      <c r="C168" s="192">
        <v>9002951</v>
      </c>
      <c r="D168" s="159">
        <v>9002951</v>
      </c>
      <c r="E168" s="159">
        <v>9002951</v>
      </c>
      <c r="F168" s="265"/>
      <c r="G168" s="192">
        <v>9002966</v>
      </c>
      <c r="H168" s="159">
        <v>9002966</v>
      </c>
      <c r="I168" s="159">
        <v>9002966</v>
      </c>
      <c r="J168" s="265"/>
      <c r="K168" s="192">
        <v>9002868</v>
      </c>
      <c r="L168" s="159">
        <v>9002868</v>
      </c>
      <c r="M168" s="159">
        <v>9002874</v>
      </c>
      <c r="N168" s="265"/>
      <c r="O168" s="192"/>
      <c r="P168" s="192">
        <v>9002937</v>
      </c>
      <c r="Q168" s="159">
        <v>9002937</v>
      </c>
      <c r="R168" s="159">
        <v>9002937</v>
      </c>
      <c r="S168" s="265"/>
      <c r="T168" s="192">
        <v>9002954</v>
      </c>
      <c r="U168" s="159">
        <v>9002954</v>
      </c>
      <c r="V168" s="159">
        <v>9002910</v>
      </c>
      <c r="W168" s="265"/>
      <c r="X168" s="192">
        <v>9002891</v>
      </c>
      <c r="Y168" s="159">
        <v>9002891</v>
      </c>
      <c r="Z168" s="159">
        <v>9002856</v>
      </c>
      <c r="AA168" s="265"/>
      <c r="AB168" s="192"/>
      <c r="AC168" s="192">
        <v>9002966</v>
      </c>
      <c r="AD168" s="159">
        <v>9002966</v>
      </c>
      <c r="AE168" s="159">
        <v>9002966</v>
      </c>
      <c r="AF168" s="265"/>
      <c r="AG168" s="192">
        <v>9002873</v>
      </c>
      <c r="AH168" s="159">
        <v>9002913</v>
      </c>
      <c r="AI168" s="159">
        <v>9002893</v>
      </c>
      <c r="AJ168" s="265"/>
      <c r="AK168" s="192">
        <v>9002897</v>
      </c>
      <c r="AL168" s="192">
        <v>9002924</v>
      </c>
      <c r="AM168" s="192">
        <v>9002947</v>
      </c>
    </row>
    <row r="169" spans="1:39" s="6" customFormat="1" x14ac:dyDescent="0.3">
      <c r="A169" s="224"/>
      <c r="C169" s="192">
        <v>9002870</v>
      </c>
      <c r="D169" s="159">
        <v>9002944</v>
      </c>
      <c r="E169" s="159">
        <v>9002944</v>
      </c>
      <c r="F169" s="265"/>
      <c r="G169" s="192">
        <v>9002882</v>
      </c>
      <c r="H169" s="159">
        <v>9002882</v>
      </c>
      <c r="I169" s="159">
        <v>9002882</v>
      </c>
      <c r="J169" s="265"/>
      <c r="K169" s="192">
        <v>9002892</v>
      </c>
      <c r="L169" s="159">
        <v>9002892</v>
      </c>
      <c r="M169" s="159">
        <v>9002897</v>
      </c>
      <c r="N169" s="265"/>
      <c r="O169" s="192"/>
      <c r="P169" s="192">
        <v>9002884</v>
      </c>
      <c r="Q169" s="159">
        <v>9002884</v>
      </c>
      <c r="R169" s="159">
        <v>9002884</v>
      </c>
      <c r="S169" s="265"/>
      <c r="T169" s="192">
        <v>9002881</v>
      </c>
      <c r="U169" s="159">
        <v>9002881</v>
      </c>
      <c r="V169" s="159">
        <v>9002925</v>
      </c>
      <c r="W169" s="265"/>
      <c r="X169" s="192">
        <v>9002874</v>
      </c>
      <c r="Y169" s="159">
        <v>9002874</v>
      </c>
      <c r="Z169" s="159">
        <v>9002903</v>
      </c>
      <c r="AA169" s="265"/>
      <c r="AB169" s="192"/>
      <c r="AC169" s="192">
        <v>9002883</v>
      </c>
      <c r="AD169" s="159">
        <v>9002883</v>
      </c>
      <c r="AE169" s="159">
        <v>9002883</v>
      </c>
      <c r="AF169" s="265"/>
      <c r="AG169" s="192">
        <v>9002897</v>
      </c>
      <c r="AH169" s="159">
        <v>9002925</v>
      </c>
      <c r="AI169" s="159">
        <v>9002956</v>
      </c>
      <c r="AJ169" s="265"/>
      <c r="AK169" s="192">
        <v>9002897</v>
      </c>
      <c r="AL169" s="192">
        <v>9002858</v>
      </c>
      <c r="AM169" s="192">
        <v>9002886</v>
      </c>
    </row>
    <row r="170" spans="1:39" s="6" customFormat="1" x14ac:dyDescent="0.3">
      <c r="A170" s="224"/>
      <c r="C170" s="192">
        <v>9002892</v>
      </c>
      <c r="D170" s="159">
        <v>9002940</v>
      </c>
      <c r="E170" s="159">
        <v>9002940</v>
      </c>
      <c r="F170" s="265"/>
      <c r="G170" s="192">
        <v>9002869</v>
      </c>
      <c r="H170" s="159">
        <v>9002869</v>
      </c>
      <c r="I170" s="159">
        <v>9002869</v>
      </c>
      <c r="J170" s="265"/>
      <c r="K170" s="192">
        <v>9002874</v>
      </c>
      <c r="L170" s="159">
        <v>9002874</v>
      </c>
      <c r="M170" s="159">
        <v>9002953</v>
      </c>
      <c r="N170" s="265"/>
      <c r="O170" s="192"/>
      <c r="P170" s="192">
        <v>9002869</v>
      </c>
      <c r="Q170" s="159">
        <v>9002869</v>
      </c>
      <c r="R170" s="159">
        <v>9002869</v>
      </c>
      <c r="S170" s="265"/>
      <c r="T170" s="192">
        <v>9002892</v>
      </c>
      <c r="U170" s="159">
        <v>9002892</v>
      </c>
      <c r="V170" s="159">
        <v>9002858</v>
      </c>
      <c r="W170" s="265"/>
      <c r="X170" s="192">
        <v>9002897</v>
      </c>
      <c r="Y170" s="159">
        <v>9002897</v>
      </c>
      <c r="Z170" s="159">
        <v>9002893</v>
      </c>
      <c r="AA170" s="265"/>
      <c r="AB170" s="192"/>
      <c r="AC170" s="192">
        <v>9002868</v>
      </c>
      <c r="AD170" s="159">
        <v>9002868</v>
      </c>
      <c r="AE170" s="159">
        <v>9002868</v>
      </c>
      <c r="AF170" s="265"/>
      <c r="AG170" s="192">
        <v>9002897</v>
      </c>
      <c r="AH170" s="159">
        <v>9002858</v>
      </c>
      <c r="AI170" s="159">
        <v>9002947</v>
      </c>
      <c r="AJ170" s="265"/>
      <c r="AK170" s="192">
        <v>9002897</v>
      </c>
      <c r="AL170" s="192">
        <v>9002857</v>
      </c>
      <c r="AM170" s="192">
        <v>9002887</v>
      </c>
    </row>
    <row r="171" spans="1:39" s="6" customFormat="1" x14ac:dyDescent="0.3">
      <c r="A171" s="224"/>
      <c r="C171" s="192">
        <v>9002965</v>
      </c>
      <c r="D171" s="159">
        <v>9002937</v>
      </c>
      <c r="E171" s="159">
        <v>9002937</v>
      </c>
      <c r="F171" s="265"/>
      <c r="G171" s="192">
        <v>9002892</v>
      </c>
      <c r="H171" s="159">
        <v>9002892</v>
      </c>
      <c r="I171" s="159">
        <v>9002892</v>
      </c>
      <c r="J171" s="265"/>
      <c r="K171" s="192">
        <v>9002897</v>
      </c>
      <c r="L171" s="159">
        <v>9002897</v>
      </c>
      <c r="M171" s="159">
        <v>9002941</v>
      </c>
      <c r="N171" s="265"/>
      <c r="O171" s="192"/>
      <c r="P171" s="192">
        <v>9002892</v>
      </c>
      <c r="Q171" s="159">
        <v>9002892</v>
      </c>
      <c r="R171" s="159">
        <v>9002892</v>
      </c>
      <c r="S171" s="265"/>
      <c r="T171" s="192">
        <v>9002874</v>
      </c>
      <c r="U171" s="159">
        <v>9002874</v>
      </c>
      <c r="V171" s="159">
        <v>9002903</v>
      </c>
      <c r="W171" s="265"/>
      <c r="X171" s="192">
        <v>9002897</v>
      </c>
      <c r="Y171" s="159">
        <v>9002897</v>
      </c>
      <c r="Z171" s="159">
        <v>9002956</v>
      </c>
      <c r="AA171" s="265"/>
      <c r="AB171" s="192"/>
      <c r="AC171" s="192">
        <v>9002892</v>
      </c>
      <c r="AD171" s="159">
        <v>9002892</v>
      </c>
      <c r="AE171" s="159">
        <v>9002892</v>
      </c>
      <c r="AF171" s="265"/>
      <c r="AG171" s="192">
        <v>9002897</v>
      </c>
      <c r="AH171" s="159">
        <v>9002903</v>
      </c>
      <c r="AI171" s="159">
        <v>9002886</v>
      </c>
      <c r="AJ171" s="265"/>
      <c r="AK171" s="192">
        <v>9002897</v>
      </c>
      <c r="AL171" s="192">
        <v>9002893</v>
      </c>
      <c r="AM171" s="192">
        <v>9002889</v>
      </c>
    </row>
    <row r="172" spans="1:39" s="6" customFormat="1" x14ac:dyDescent="0.3">
      <c r="A172" s="224"/>
      <c r="C172" s="192">
        <v>9002946</v>
      </c>
      <c r="D172" s="159">
        <v>9002870</v>
      </c>
      <c r="E172" s="159">
        <v>9002885</v>
      </c>
      <c r="F172" s="265"/>
      <c r="G172" s="192">
        <v>9002897</v>
      </c>
      <c r="H172" s="159">
        <v>9002897</v>
      </c>
      <c r="I172" s="159">
        <v>9002897</v>
      </c>
      <c r="J172" s="265"/>
      <c r="K172" s="192">
        <v>9002965</v>
      </c>
      <c r="L172" s="159">
        <v>9002965</v>
      </c>
      <c r="M172" s="159">
        <v>9002934</v>
      </c>
      <c r="N172" s="265"/>
      <c r="O172" s="192"/>
      <c r="P172" s="192">
        <v>9002897</v>
      </c>
      <c r="Q172" s="159">
        <v>9002897</v>
      </c>
      <c r="R172" s="159">
        <v>9002897</v>
      </c>
      <c r="S172" s="265"/>
      <c r="T172" s="192">
        <v>9002897</v>
      </c>
      <c r="U172" s="159">
        <v>9002897</v>
      </c>
      <c r="V172" s="159">
        <v>9002893</v>
      </c>
      <c r="W172" s="265"/>
      <c r="X172" s="192">
        <v>9002910</v>
      </c>
      <c r="Y172" s="159">
        <v>9002910</v>
      </c>
      <c r="Z172" s="159">
        <v>9002947</v>
      </c>
      <c r="AA172" s="265"/>
      <c r="AB172" s="192"/>
      <c r="AC172" s="192">
        <v>9002897</v>
      </c>
      <c r="AD172" s="159">
        <v>9002897</v>
      </c>
      <c r="AE172" s="159">
        <v>9002897</v>
      </c>
      <c r="AF172" s="265"/>
      <c r="AG172" s="192">
        <v>9002911</v>
      </c>
      <c r="AH172" s="159">
        <v>9002893</v>
      </c>
      <c r="AI172" s="159">
        <v>9002887</v>
      </c>
      <c r="AJ172" s="265"/>
      <c r="AK172" s="192">
        <v>9002911</v>
      </c>
      <c r="AL172" s="192">
        <v>9002956</v>
      </c>
      <c r="AM172" s="192">
        <v>9002888</v>
      </c>
    </row>
    <row r="173" spans="1:39" s="6" customFormat="1" x14ac:dyDescent="0.3">
      <c r="A173" s="224"/>
      <c r="C173" s="192">
        <v>9002890</v>
      </c>
      <c r="D173" s="159">
        <v>9002892</v>
      </c>
      <c r="E173" s="159">
        <v>9002870</v>
      </c>
      <c r="F173" s="265"/>
      <c r="G173" s="192">
        <v>9002965</v>
      </c>
      <c r="H173" s="159">
        <v>9002965</v>
      </c>
      <c r="I173" s="159">
        <v>9002965</v>
      </c>
      <c r="J173" s="265"/>
      <c r="K173" s="192">
        <v>9002953</v>
      </c>
      <c r="L173" s="159">
        <v>9002953</v>
      </c>
      <c r="M173" s="159">
        <v>9002858</v>
      </c>
      <c r="N173" s="265"/>
      <c r="O173" s="192"/>
      <c r="P173" s="192">
        <v>9002911</v>
      </c>
      <c r="Q173" s="159">
        <v>9002911</v>
      </c>
      <c r="R173" s="159">
        <v>9002911</v>
      </c>
      <c r="S173" s="265"/>
      <c r="T173" s="192">
        <v>9002897</v>
      </c>
      <c r="U173" s="159">
        <v>9002897</v>
      </c>
      <c r="V173" s="159">
        <v>9002956</v>
      </c>
      <c r="W173" s="265"/>
      <c r="X173" s="192">
        <v>9002909</v>
      </c>
      <c r="Y173" s="159">
        <v>9002909</v>
      </c>
      <c r="Z173" s="159">
        <v>9002886</v>
      </c>
      <c r="AA173" s="265"/>
      <c r="AB173" s="192"/>
      <c r="AC173" s="192">
        <v>9002897</v>
      </c>
      <c r="AD173" s="159">
        <v>9002897</v>
      </c>
      <c r="AE173" s="159">
        <v>9002897</v>
      </c>
      <c r="AF173" s="265"/>
      <c r="AG173" s="192">
        <v>9002913</v>
      </c>
      <c r="AH173" s="159">
        <v>9002956</v>
      </c>
      <c r="AI173" s="159">
        <v>9002889</v>
      </c>
      <c r="AJ173" s="265"/>
      <c r="AK173" s="192">
        <v>9002913</v>
      </c>
      <c r="AL173" s="192">
        <v>9002947</v>
      </c>
      <c r="AM173" s="192">
        <v>9002952</v>
      </c>
    </row>
    <row r="174" spans="1:39" s="6" customFormat="1" x14ac:dyDescent="0.3">
      <c r="A174" s="224"/>
      <c r="C174" s="192">
        <v>9002903</v>
      </c>
      <c r="D174" s="159">
        <v>9002965</v>
      </c>
      <c r="E174" s="159">
        <v>9002892</v>
      </c>
      <c r="F174" s="265"/>
      <c r="G174" s="192">
        <v>9002953</v>
      </c>
      <c r="H174" s="159">
        <v>9002953</v>
      </c>
      <c r="I174" s="159">
        <v>9002953</v>
      </c>
      <c r="J174" s="265"/>
      <c r="K174" s="192">
        <v>9002941</v>
      </c>
      <c r="L174" s="159">
        <v>9002941</v>
      </c>
      <c r="M174" s="159">
        <v>9002866</v>
      </c>
      <c r="N174" s="265"/>
      <c r="O174" s="192"/>
      <c r="P174" s="192">
        <v>9002926</v>
      </c>
      <c r="Q174" s="159">
        <v>9002926</v>
      </c>
      <c r="R174" s="159">
        <v>9002926</v>
      </c>
      <c r="S174" s="265"/>
      <c r="T174" s="192">
        <v>9002910</v>
      </c>
      <c r="U174" s="159">
        <v>9002910</v>
      </c>
      <c r="V174" s="159">
        <v>9002947</v>
      </c>
      <c r="W174" s="265"/>
      <c r="X174" s="192">
        <v>9002924</v>
      </c>
      <c r="Y174" s="159">
        <v>9002924</v>
      </c>
      <c r="Z174" s="159">
        <v>9002887</v>
      </c>
      <c r="AA174" s="265"/>
      <c r="AB174" s="192"/>
      <c r="AC174" s="192">
        <v>9002911</v>
      </c>
      <c r="AD174" s="159">
        <v>9002911</v>
      </c>
      <c r="AE174" s="159">
        <v>9002911</v>
      </c>
      <c r="AF174" s="265"/>
      <c r="AG174" s="192">
        <v>9002925</v>
      </c>
      <c r="AH174" s="159">
        <v>9002947</v>
      </c>
      <c r="AI174" s="159">
        <v>9002888</v>
      </c>
      <c r="AJ174" s="265"/>
      <c r="AK174" s="192">
        <v>9002912</v>
      </c>
      <c r="AL174" s="192">
        <v>9002929</v>
      </c>
      <c r="AM174" s="192">
        <v>9002942</v>
      </c>
    </row>
    <row r="175" spans="1:39" s="6" customFormat="1" x14ac:dyDescent="0.3">
      <c r="A175" s="224"/>
      <c r="C175" s="192">
        <v>9002894</v>
      </c>
      <c r="D175" s="159">
        <v>9002946</v>
      </c>
      <c r="E175" s="159">
        <v>9002965</v>
      </c>
      <c r="F175" s="265"/>
      <c r="G175" s="192">
        <v>9002945</v>
      </c>
      <c r="H175" s="159">
        <v>9002945</v>
      </c>
      <c r="I175" s="159">
        <v>9002945</v>
      </c>
      <c r="J175" s="265"/>
      <c r="K175" s="192">
        <v>9002934</v>
      </c>
      <c r="L175" s="159">
        <v>9002934</v>
      </c>
      <c r="M175" s="159">
        <v>9002890</v>
      </c>
      <c r="N175" s="265"/>
      <c r="O175" s="192"/>
      <c r="P175" s="192">
        <v>9002890</v>
      </c>
      <c r="Q175" s="159">
        <v>9002890</v>
      </c>
      <c r="R175" s="159">
        <v>9002890</v>
      </c>
      <c r="S175" s="265"/>
      <c r="T175" s="192">
        <v>9002925</v>
      </c>
      <c r="U175" s="159">
        <v>9002925</v>
      </c>
      <c r="V175" s="159">
        <v>9002929</v>
      </c>
      <c r="W175" s="265"/>
      <c r="X175" s="192">
        <v>9002858</v>
      </c>
      <c r="Y175" s="159">
        <v>9002858</v>
      </c>
      <c r="Z175" s="159">
        <v>9002855</v>
      </c>
      <c r="AA175" s="265"/>
      <c r="AB175" s="192"/>
      <c r="AC175" s="192">
        <v>9002926</v>
      </c>
      <c r="AD175" s="159">
        <v>9002926</v>
      </c>
      <c r="AE175" s="159">
        <v>9002926</v>
      </c>
      <c r="AF175" s="265"/>
      <c r="AG175" s="192">
        <v>9002858</v>
      </c>
      <c r="AH175" s="159">
        <v>9002929</v>
      </c>
      <c r="AI175" s="159">
        <v>9002952</v>
      </c>
      <c r="AJ175" s="265"/>
      <c r="AK175" s="192">
        <v>9002924</v>
      </c>
      <c r="AL175" s="192">
        <v>9002886</v>
      </c>
      <c r="AM175" s="192">
        <v>9002960</v>
      </c>
    </row>
    <row r="176" spans="1:39" s="6" customFormat="1" x14ac:dyDescent="0.3">
      <c r="A176" s="224"/>
      <c r="C176" s="192">
        <v>9002948</v>
      </c>
      <c r="D176" s="159">
        <v>9002890</v>
      </c>
      <c r="E176" s="159">
        <v>9002946</v>
      </c>
      <c r="F176" s="265"/>
      <c r="G176" s="192">
        <v>9002934</v>
      </c>
      <c r="H176" s="159">
        <v>9002934</v>
      </c>
      <c r="I176" s="159">
        <v>9002934</v>
      </c>
      <c r="J176" s="265"/>
      <c r="K176" s="192">
        <v>9002858</v>
      </c>
      <c r="L176" s="159">
        <v>9002858</v>
      </c>
      <c r="M176" s="159">
        <v>9002903</v>
      </c>
      <c r="N176" s="265"/>
      <c r="O176" s="192"/>
      <c r="P176" s="192">
        <v>9002903</v>
      </c>
      <c r="Q176" s="159">
        <v>9002903</v>
      </c>
      <c r="R176" s="159">
        <v>9002903</v>
      </c>
      <c r="S176" s="265"/>
      <c r="T176" s="192">
        <v>9002858</v>
      </c>
      <c r="U176" s="159">
        <v>9002858</v>
      </c>
      <c r="V176" s="159">
        <v>9002886</v>
      </c>
      <c r="W176" s="265"/>
      <c r="X176" s="192">
        <v>9002857</v>
      </c>
      <c r="Y176" s="159">
        <v>9002857</v>
      </c>
      <c r="Z176" s="159">
        <v>9002853</v>
      </c>
      <c r="AA176" s="265"/>
      <c r="AB176" s="192"/>
      <c r="AC176" s="192">
        <v>9002890</v>
      </c>
      <c r="AD176" s="159">
        <v>9002890</v>
      </c>
      <c r="AE176" s="159">
        <v>9002890</v>
      </c>
      <c r="AF176" s="265"/>
      <c r="AG176" s="192">
        <v>9002903</v>
      </c>
      <c r="AH176" s="159">
        <v>9002859</v>
      </c>
      <c r="AI176" s="159">
        <v>9002942</v>
      </c>
      <c r="AJ176" s="265"/>
      <c r="AK176" s="192">
        <v>9002858</v>
      </c>
      <c r="AL176" s="192">
        <v>9002887</v>
      </c>
      <c r="AM176" s="192">
        <v>9002950</v>
      </c>
    </row>
    <row r="177" spans="1:39" s="6" customFormat="1" x14ac:dyDescent="0.3">
      <c r="A177" s="224"/>
      <c r="C177" s="192">
        <v>0</v>
      </c>
      <c r="D177" s="159">
        <v>9002903</v>
      </c>
      <c r="E177" s="159">
        <v>9002890</v>
      </c>
      <c r="F177" s="265"/>
      <c r="G177" s="192">
        <v>9002865</v>
      </c>
      <c r="H177" s="159">
        <v>9002865</v>
      </c>
      <c r="I177" s="159">
        <v>9002865</v>
      </c>
      <c r="J177" s="265"/>
      <c r="K177" s="192">
        <v>9002866</v>
      </c>
      <c r="L177" s="159">
        <v>9002866</v>
      </c>
      <c r="M177" s="159">
        <v>9002894</v>
      </c>
      <c r="N177" s="265"/>
      <c r="O177" s="192"/>
      <c r="P177" s="192">
        <v>9002894</v>
      </c>
      <c r="Q177" s="159">
        <v>9002894</v>
      </c>
      <c r="R177" s="159">
        <v>9002894</v>
      </c>
      <c r="S177" s="265"/>
      <c r="T177" s="192">
        <v>9002895</v>
      </c>
      <c r="U177" s="159">
        <v>9002895</v>
      </c>
      <c r="V177" s="159">
        <v>9002887</v>
      </c>
      <c r="W177" s="265"/>
      <c r="X177" s="192">
        <v>9002895</v>
      </c>
      <c r="Y177" s="159">
        <v>9002895</v>
      </c>
      <c r="Z177" s="159">
        <v>9002852</v>
      </c>
      <c r="AA177" s="265"/>
      <c r="AB177" s="192"/>
      <c r="AC177" s="192">
        <v>9002903</v>
      </c>
      <c r="AD177" s="159">
        <v>9002903</v>
      </c>
      <c r="AE177" s="159">
        <v>9002903</v>
      </c>
      <c r="AF177" s="265"/>
      <c r="AG177" s="192">
        <v>9002893</v>
      </c>
      <c r="AH177" s="159">
        <v>9002886</v>
      </c>
      <c r="AI177" s="159">
        <v>9002960</v>
      </c>
      <c r="AJ177" s="265"/>
      <c r="AK177" s="192">
        <v>9002857</v>
      </c>
      <c r="AL177" s="192">
        <v>9002889</v>
      </c>
      <c r="AM177" s="192">
        <v>9002936</v>
      </c>
    </row>
    <row r="178" spans="1:39" s="6" customFormat="1" x14ac:dyDescent="0.3">
      <c r="A178" s="224"/>
      <c r="C178" s="192">
        <v>0</v>
      </c>
      <c r="D178" s="159">
        <v>9002894</v>
      </c>
      <c r="E178" s="159">
        <v>9002903</v>
      </c>
      <c r="F178" s="265"/>
      <c r="G178" s="192">
        <v>9002890</v>
      </c>
      <c r="H178" s="159">
        <v>9002890</v>
      </c>
      <c r="I178" s="159">
        <v>9002890</v>
      </c>
      <c r="J178" s="265"/>
      <c r="K178" s="192">
        <v>9002890</v>
      </c>
      <c r="L178" s="159">
        <v>9002890</v>
      </c>
      <c r="M178" s="159">
        <v>9002956</v>
      </c>
      <c r="N178" s="265"/>
      <c r="O178" s="192"/>
      <c r="P178" s="192">
        <v>9002893</v>
      </c>
      <c r="Q178" s="159">
        <v>9002893</v>
      </c>
      <c r="R178" s="159">
        <v>9002893</v>
      </c>
      <c r="S178" s="265"/>
      <c r="T178" s="192">
        <v>9002903</v>
      </c>
      <c r="U178" s="159">
        <v>9002903</v>
      </c>
      <c r="V178" s="159">
        <v>9002855</v>
      </c>
      <c r="W178" s="265"/>
      <c r="X178" s="192">
        <v>9002903</v>
      </c>
      <c r="Y178" s="159">
        <v>9002903</v>
      </c>
      <c r="Z178" s="159">
        <v>9002854</v>
      </c>
      <c r="AA178" s="265"/>
      <c r="AB178" s="192"/>
      <c r="AC178" s="192">
        <v>9002894</v>
      </c>
      <c r="AD178" s="159">
        <v>9002894</v>
      </c>
      <c r="AE178" s="159">
        <v>9002894</v>
      </c>
      <c r="AF178" s="265"/>
      <c r="AG178" s="192">
        <v>9002956</v>
      </c>
      <c r="AH178" s="159">
        <v>9002887</v>
      </c>
      <c r="AI178" s="159">
        <v>9002950</v>
      </c>
      <c r="AJ178" s="265"/>
      <c r="AK178" s="192">
        <v>9002903</v>
      </c>
      <c r="AL178" s="192">
        <v>9002888</v>
      </c>
      <c r="AM178" s="192">
        <v>9002920</v>
      </c>
    </row>
    <row r="179" spans="1:39" s="6" customFormat="1" x14ac:dyDescent="0.3">
      <c r="A179" s="224"/>
      <c r="C179" s="192">
        <v>0</v>
      </c>
      <c r="D179" s="159">
        <v>9002948</v>
      </c>
      <c r="E179" s="159">
        <v>9002894</v>
      </c>
      <c r="F179" s="265"/>
      <c r="G179" s="192">
        <v>9002903</v>
      </c>
      <c r="H179" s="159">
        <v>9002903</v>
      </c>
      <c r="I179" s="159">
        <v>9002903</v>
      </c>
      <c r="J179" s="265"/>
      <c r="K179" s="192">
        <v>9002903</v>
      </c>
      <c r="L179" s="159">
        <v>9002903</v>
      </c>
      <c r="M179" s="159">
        <v>9002947</v>
      </c>
      <c r="N179" s="265"/>
      <c r="O179" s="192"/>
      <c r="P179" s="192">
        <v>9002948</v>
      </c>
      <c r="Q179" s="159">
        <v>9002948</v>
      </c>
      <c r="R179" s="159">
        <v>9002948</v>
      </c>
      <c r="S179" s="265"/>
      <c r="T179" s="192">
        <v>9002893</v>
      </c>
      <c r="U179" s="159">
        <v>9002893</v>
      </c>
      <c r="V179" s="159">
        <v>9002853</v>
      </c>
      <c r="W179" s="265"/>
      <c r="X179" s="192">
        <v>9002893</v>
      </c>
      <c r="Y179" s="159">
        <v>9002893</v>
      </c>
      <c r="Z179" s="159">
        <v>9002939</v>
      </c>
      <c r="AA179" s="265"/>
      <c r="AB179" s="192"/>
      <c r="AC179" s="192">
        <v>9002893</v>
      </c>
      <c r="AD179" s="159">
        <v>9002893</v>
      </c>
      <c r="AE179" s="159">
        <v>9002893</v>
      </c>
      <c r="AF179" s="265"/>
      <c r="AG179" s="192">
        <v>9002947</v>
      </c>
      <c r="AH179" s="159">
        <v>9002889</v>
      </c>
      <c r="AI179" s="159">
        <v>9002920</v>
      </c>
      <c r="AJ179" s="265"/>
      <c r="AK179" s="192">
        <v>9002893</v>
      </c>
      <c r="AL179" s="192">
        <v>9002855</v>
      </c>
      <c r="AM179" s="192">
        <v>9002932</v>
      </c>
    </row>
    <row r="180" spans="1:39" s="6" customFormat="1" x14ac:dyDescent="0.3">
      <c r="A180" s="224"/>
      <c r="C180" s="192">
        <v>0</v>
      </c>
      <c r="D180" s="159">
        <v>9002886</v>
      </c>
      <c r="E180" s="159">
        <v>9002948</v>
      </c>
      <c r="F180" s="265"/>
      <c r="G180" s="192">
        <v>9002894</v>
      </c>
      <c r="H180" s="159">
        <v>9002894</v>
      </c>
      <c r="I180" s="159">
        <v>9002894</v>
      </c>
      <c r="J180" s="265"/>
      <c r="K180" s="192">
        <v>9002894</v>
      </c>
      <c r="L180" s="159">
        <v>9002894</v>
      </c>
      <c r="M180" s="159">
        <v>9002886</v>
      </c>
      <c r="N180" s="265"/>
      <c r="O180" s="192"/>
      <c r="P180" s="192">
        <v>9002886</v>
      </c>
      <c r="Q180" s="159">
        <v>9002886</v>
      </c>
      <c r="R180" s="159">
        <v>9002886</v>
      </c>
      <c r="S180" s="265"/>
      <c r="T180" s="192">
        <v>9002956</v>
      </c>
      <c r="U180" s="159">
        <v>9002956</v>
      </c>
      <c r="V180" s="159">
        <v>9002852</v>
      </c>
      <c r="W180" s="265"/>
      <c r="X180" s="192">
        <v>9002956</v>
      </c>
      <c r="Y180" s="159">
        <v>9002956</v>
      </c>
      <c r="Z180" s="159">
        <v>9002962</v>
      </c>
      <c r="AA180" s="265"/>
      <c r="AB180" s="192"/>
      <c r="AC180" s="192">
        <v>9002948</v>
      </c>
      <c r="AD180" s="159">
        <v>9002948</v>
      </c>
      <c r="AE180" s="159">
        <v>9002948</v>
      </c>
      <c r="AF180" s="265"/>
      <c r="AG180" s="192">
        <v>9002929</v>
      </c>
      <c r="AH180" s="159">
        <v>9002888</v>
      </c>
      <c r="AI180" s="159">
        <v>9002932</v>
      </c>
      <c r="AJ180" s="265"/>
      <c r="AK180" s="192">
        <v>9002956</v>
      </c>
      <c r="AL180" s="192">
        <v>9002939</v>
      </c>
      <c r="AM180" s="192">
        <v>9002914</v>
      </c>
    </row>
    <row r="181" spans="1:39" s="6" customFormat="1" x14ac:dyDescent="0.3">
      <c r="A181" s="224"/>
      <c r="C181" s="192">
        <v>0</v>
      </c>
      <c r="D181" s="159">
        <v>0</v>
      </c>
      <c r="E181" s="159">
        <v>9002886</v>
      </c>
      <c r="F181" s="265"/>
      <c r="G181" s="192">
        <v>9002948</v>
      </c>
      <c r="H181" s="159">
        <v>9002948</v>
      </c>
      <c r="I181" s="159">
        <v>9002948</v>
      </c>
      <c r="J181" s="265"/>
      <c r="K181" s="192">
        <v>9002948</v>
      </c>
      <c r="L181" s="159">
        <v>9002948</v>
      </c>
      <c r="M181" s="159">
        <v>9002855</v>
      </c>
      <c r="N181" s="265"/>
      <c r="O181" s="192"/>
      <c r="P181" s="192">
        <v>9002887</v>
      </c>
      <c r="Q181" s="159">
        <v>9002887</v>
      </c>
      <c r="R181" s="159">
        <v>9002887</v>
      </c>
      <c r="S181" s="265"/>
      <c r="T181" s="192">
        <v>9002929</v>
      </c>
      <c r="U181" s="159">
        <v>9002947</v>
      </c>
      <c r="V181" s="159">
        <v>9002918</v>
      </c>
      <c r="W181" s="265"/>
      <c r="X181" s="192">
        <v>9002947</v>
      </c>
      <c r="Y181" s="159">
        <v>9002947</v>
      </c>
      <c r="Z181" s="159">
        <v>9002952</v>
      </c>
      <c r="AA181" s="265"/>
      <c r="AB181" s="192"/>
      <c r="AC181" s="192">
        <v>9002886</v>
      </c>
      <c r="AD181" s="159">
        <v>9002886</v>
      </c>
      <c r="AE181" s="159">
        <v>9002886</v>
      </c>
      <c r="AF181" s="265"/>
      <c r="AG181" s="192">
        <v>9002859</v>
      </c>
      <c r="AH181" s="159">
        <v>9002855</v>
      </c>
      <c r="AI181" s="159">
        <v>9002914</v>
      </c>
      <c r="AJ181" s="265"/>
      <c r="AK181" s="192">
        <v>9002947</v>
      </c>
      <c r="AL181" s="192">
        <v>9002920</v>
      </c>
      <c r="AM181" s="192">
        <v>9002919</v>
      </c>
    </row>
    <row r="182" spans="1:39" s="6" customFormat="1" x14ac:dyDescent="0.3">
      <c r="A182" s="224"/>
      <c r="C182" s="192">
        <v>0</v>
      </c>
      <c r="D182" s="159">
        <v>0</v>
      </c>
      <c r="E182" s="159">
        <v>0</v>
      </c>
      <c r="F182" s="265"/>
      <c r="G182" s="192">
        <v>0</v>
      </c>
      <c r="H182" s="159">
        <v>9002956</v>
      </c>
      <c r="I182" s="159">
        <v>9002956</v>
      </c>
      <c r="J182" s="265"/>
      <c r="K182" s="192">
        <v>0</v>
      </c>
      <c r="L182" s="159">
        <v>9002956</v>
      </c>
      <c r="M182" s="159">
        <v>9002853</v>
      </c>
      <c r="N182" s="265"/>
      <c r="O182" s="192"/>
      <c r="P182" s="192">
        <v>0</v>
      </c>
      <c r="Q182" s="159">
        <v>0</v>
      </c>
      <c r="R182" s="159">
        <v>0</v>
      </c>
      <c r="S182" s="265"/>
      <c r="T182" s="192">
        <v>9002886</v>
      </c>
      <c r="U182" s="159">
        <v>9002929</v>
      </c>
      <c r="V182" s="159">
        <v>9002939</v>
      </c>
      <c r="W182" s="265"/>
      <c r="X182" s="192">
        <v>9002929</v>
      </c>
      <c r="Y182" s="159">
        <v>9002929</v>
      </c>
      <c r="Z182" s="159">
        <v>9002942</v>
      </c>
      <c r="AA182" s="265"/>
      <c r="AB182" s="192"/>
      <c r="AC182" s="192">
        <v>9002887</v>
      </c>
      <c r="AD182" s="159">
        <v>9002887</v>
      </c>
      <c r="AE182" s="159">
        <v>9002887</v>
      </c>
      <c r="AF182" s="265"/>
      <c r="AG182" s="192">
        <v>9002886</v>
      </c>
      <c r="AH182" s="159">
        <v>9002939</v>
      </c>
      <c r="AI182" s="159">
        <v>9002919</v>
      </c>
      <c r="AJ182" s="265"/>
      <c r="AK182" s="192">
        <v>9002929</v>
      </c>
      <c r="AL182" s="192">
        <v>9002932</v>
      </c>
      <c r="AM182" s="192">
        <v>9002907</v>
      </c>
    </row>
    <row r="183" spans="1:39" s="6" customFormat="1" x14ac:dyDescent="0.3">
      <c r="A183" s="224"/>
      <c r="C183" s="192">
        <v>0</v>
      </c>
      <c r="D183" s="159">
        <v>0</v>
      </c>
      <c r="E183" s="159">
        <v>0</v>
      </c>
      <c r="F183" s="265"/>
      <c r="G183" s="192">
        <v>0</v>
      </c>
      <c r="H183" s="159">
        <v>9002947</v>
      </c>
      <c r="I183" s="159">
        <v>9002947</v>
      </c>
      <c r="J183" s="265"/>
      <c r="K183" s="192">
        <v>0</v>
      </c>
      <c r="L183" s="159">
        <v>9002947</v>
      </c>
      <c r="M183" s="159">
        <v>9002939</v>
      </c>
      <c r="N183" s="265"/>
      <c r="O183" s="192"/>
      <c r="P183" s="192">
        <v>0</v>
      </c>
      <c r="Q183" s="159">
        <v>0</v>
      </c>
      <c r="R183" s="159">
        <v>0</v>
      </c>
      <c r="S183" s="265"/>
      <c r="T183" s="192">
        <v>9002887</v>
      </c>
      <c r="U183" s="159">
        <v>9002886</v>
      </c>
      <c r="V183" s="159">
        <v>9002962</v>
      </c>
      <c r="W183" s="265"/>
      <c r="X183" s="192">
        <v>9002859</v>
      </c>
      <c r="Y183" s="159">
        <v>9002859</v>
      </c>
      <c r="Z183" s="159">
        <v>9002960</v>
      </c>
      <c r="AA183" s="265"/>
      <c r="AB183" s="192"/>
      <c r="AC183" s="192">
        <v>9002889</v>
      </c>
      <c r="AD183" s="159">
        <v>9002889</v>
      </c>
      <c r="AE183" s="159">
        <v>9002889</v>
      </c>
      <c r="AF183" s="265"/>
      <c r="AG183" s="192">
        <v>9002887</v>
      </c>
      <c r="AH183" s="159">
        <v>9002867</v>
      </c>
      <c r="AI183" s="159">
        <v>9002907</v>
      </c>
      <c r="AJ183" s="265"/>
      <c r="AK183" s="192">
        <v>9002859</v>
      </c>
      <c r="AL183" s="192">
        <v>9002914</v>
      </c>
      <c r="AM183" s="192">
        <v>9002908</v>
      </c>
    </row>
    <row r="184" spans="1:39" s="6" customFormat="1" x14ac:dyDescent="0.3">
      <c r="A184" s="224"/>
      <c r="C184" s="192">
        <v>0</v>
      </c>
      <c r="D184" s="159">
        <v>0</v>
      </c>
      <c r="E184" s="159">
        <v>0</v>
      </c>
      <c r="F184" s="265"/>
      <c r="G184" s="192">
        <v>0</v>
      </c>
      <c r="H184" s="159">
        <v>9002886</v>
      </c>
      <c r="I184" s="159">
        <v>9002886</v>
      </c>
      <c r="J184" s="265"/>
      <c r="K184" s="192">
        <v>0</v>
      </c>
      <c r="L184" s="159">
        <v>9002886</v>
      </c>
      <c r="M184" s="159">
        <v>9002962</v>
      </c>
      <c r="N184" s="265"/>
      <c r="O184" s="192"/>
      <c r="P184" s="192">
        <v>0</v>
      </c>
      <c r="Q184" s="159">
        <v>0</v>
      </c>
      <c r="R184" s="159">
        <v>0</v>
      </c>
      <c r="S184" s="265"/>
      <c r="T184" s="192">
        <v>9002860</v>
      </c>
      <c r="U184" s="159">
        <v>9002887</v>
      </c>
      <c r="V184" s="159">
        <v>9002952</v>
      </c>
      <c r="W184" s="265"/>
      <c r="X184" s="192">
        <v>9002886</v>
      </c>
      <c r="Y184" s="159">
        <v>9002886</v>
      </c>
      <c r="Z184" s="159">
        <v>9002918</v>
      </c>
      <c r="AA184" s="265"/>
      <c r="AB184" s="192"/>
      <c r="AC184" s="192">
        <v>9002888</v>
      </c>
      <c r="AD184" s="159">
        <v>9002888</v>
      </c>
      <c r="AE184" s="159">
        <v>9002888</v>
      </c>
      <c r="AF184" s="265"/>
      <c r="AG184" s="192">
        <v>9002889</v>
      </c>
      <c r="AH184" s="159">
        <v>0</v>
      </c>
      <c r="AI184" s="159">
        <v>9002908</v>
      </c>
      <c r="AJ184" s="265"/>
      <c r="AK184" s="192">
        <v>9002886</v>
      </c>
      <c r="AL184" s="192">
        <v>9002919</v>
      </c>
      <c r="AM184" s="192">
        <v>9002921</v>
      </c>
    </row>
    <row r="185" spans="1:39" s="6" customFormat="1" x14ac:dyDescent="0.3">
      <c r="A185" s="224"/>
      <c r="C185" s="192">
        <v>0</v>
      </c>
      <c r="D185" s="159">
        <v>0</v>
      </c>
      <c r="E185" s="159">
        <v>0</v>
      </c>
      <c r="F185" s="265"/>
      <c r="G185" s="192">
        <v>0</v>
      </c>
      <c r="H185" s="159">
        <v>9002915</v>
      </c>
      <c r="I185" s="159">
        <v>9002855</v>
      </c>
      <c r="J185" s="265"/>
      <c r="K185" s="192">
        <v>0</v>
      </c>
      <c r="L185" s="159">
        <v>9002915</v>
      </c>
      <c r="M185" s="159">
        <v>9002952</v>
      </c>
      <c r="N185" s="265"/>
      <c r="O185" s="192"/>
      <c r="P185" s="192">
        <v>0</v>
      </c>
      <c r="Q185" s="159">
        <v>0</v>
      </c>
      <c r="R185" s="159">
        <v>0</v>
      </c>
      <c r="S185" s="265"/>
      <c r="T185" s="192">
        <v>9002855</v>
      </c>
      <c r="U185" s="159">
        <v>9002860</v>
      </c>
      <c r="V185" s="159">
        <v>9002942</v>
      </c>
      <c r="W185" s="265"/>
      <c r="X185" s="192">
        <v>9002887</v>
      </c>
      <c r="Y185" s="159">
        <v>9002887</v>
      </c>
      <c r="Z185" s="159">
        <v>9002906</v>
      </c>
      <c r="AA185" s="265"/>
      <c r="AB185" s="192"/>
      <c r="AC185" s="192">
        <v>0</v>
      </c>
      <c r="AD185" s="159">
        <v>0</v>
      </c>
      <c r="AE185" s="159">
        <v>0</v>
      </c>
      <c r="AF185" s="265"/>
      <c r="AG185" s="192">
        <v>9002888</v>
      </c>
      <c r="AH185" s="159">
        <v>0</v>
      </c>
      <c r="AI185" s="159">
        <v>9002867</v>
      </c>
      <c r="AJ185" s="265"/>
      <c r="AK185" s="192">
        <v>9002887</v>
      </c>
      <c r="AL185" s="192">
        <v>9002907</v>
      </c>
      <c r="AM185" s="192">
        <v>9002905</v>
      </c>
    </row>
    <row r="186" spans="1:39" s="6" customFormat="1" x14ac:dyDescent="0.3">
      <c r="A186" s="224"/>
      <c r="C186" s="192">
        <v>0</v>
      </c>
      <c r="D186" s="159">
        <v>0</v>
      </c>
      <c r="E186" s="159">
        <v>0</v>
      </c>
      <c r="F186" s="265"/>
      <c r="G186" s="192">
        <v>0</v>
      </c>
      <c r="H186" s="159">
        <v>9002860</v>
      </c>
      <c r="I186" s="159">
        <v>9002939</v>
      </c>
      <c r="J186" s="265"/>
      <c r="K186" s="192">
        <v>0</v>
      </c>
      <c r="L186" s="159">
        <v>9002895</v>
      </c>
      <c r="M186" s="159">
        <v>9002918</v>
      </c>
      <c r="N186" s="265"/>
      <c r="O186" s="192"/>
      <c r="P186" s="192">
        <v>0</v>
      </c>
      <c r="Q186" s="159">
        <v>0</v>
      </c>
      <c r="R186" s="159">
        <v>0</v>
      </c>
      <c r="S186" s="265"/>
      <c r="U186" s="159">
        <v>9002855</v>
      </c>
      <c r="V186" s="159">
        <v>9002906</v>
      </c>
      <c r="W186" s="265"/>
      <c r="X186" s="192">
        <v>9002860</v>
      </c>
      <c r="Y186" s="159">
        <v>9002860</v>
      </c>
      <c r="Z186" s="159">
        <v>9002851</v>
      </c>
      <c r="AA186" s="265"/>
      <c r="AB186" s="192"/>
      <c r="AC186" s="192">
        <v>0</v>
      </c>
      <c r="AD186" s="159">
        <v>0</v>
      </c>
      <c r="AE186" s="159">
        <v>0</v>
      </c>
      <c r="AF186" s="265"/>
      <c r="AG186" s="192">
        <v>9002939</v>
      </c>
      <c r="AH186" s="159">
        <v>0</v>
      </c>
      <c r="AI186" s="159">
        <v>9002923</v>
      </c>
      <c r="AJ186" s="265"/>
      <c r="AK186" s="192">
        <v>9002889</v>
      </c>
      <c r="AL186" s="192">
        <v>9002908</v>
      </c>
      <c r="AM186" s="192">
        <v>9002867</v>
      </c>
    </row>
    <row r="187" spans="1:39" s="6" customFormat="1" x14ac:dyDescent="0.3">
      <c r="A187" s="224"/>
      <c r="C187" s="192">
        <v>0</v>
      </c>
      <c r="D187" s="159">
        <v>0</v>
      </c>
      <c r="E187" s="159">
        <v>0</v>
      </c>
      <c r="F187" s="265"/>
      <c r="G187" s="192">
        <v>0</v>
      </c>
      <c r="H187" s="159">
        <v>9002855</v>
      </c>
      <c r="I187" s="159">
        <v>9002918</v>
      </c>
      <c r="J187" s="265"/>
      <c r="K187" s="192">
        <v>0</v>
      </c>
      <c r="L187" s="159">
        <v>9002855</v>
      </c>
      <c r="M187" s="159">
        <v>9002906</v>
      </c>
      <c r="N187" s="265"/>
      <c r="O187" s="192"/>
      <c r="P187" s="192">
        <v>0</v>
      </c>
      <c r="Q187" s="159">
        <v>0</v>
      </c>
      <c r="R187" s="159">
        <v>0</v>
      </c>
      <c r="S187" s="265"/>
      <c r="T187" s="192">
        <v>0</v>
      </c>
      <c r="U187" s="159">
        <v>9002918</v>
      </c>
      <c r="V187" s="159">
        <v>9002851</v>
      </c>
      <c r="W187" s="265"/>
      <c r="X187" s="192">
        <v>9002855</v>
      </c>
      <c r="Y187" s="159">
        <v>9002855</v>
      </c>
      <c r="Z187" s="159">
        <v>9002915</v>
      </c>
      <c r="AA187" s="265"/>
      <c r="AB187" s="192"/>
      <c r="AC187" s="192">
        <v>0</v>
      </c>
      <c r="AD187" s="159">
        <v>0</v>
      </c>
      <c r="AE187" s="159">
        <v>0</v>
      </c>
      <c r="AF187" s="265"/>
      <c r="AH187" s="159">
        <v>0</v>
      </c>
      <c r="AI187" s="159">
        <v>9002922</v>
      </c>
      <c r="AJ187" s="265"/>
      <c r="AK187" s="192">
        <v>9002888</v>
      </c>
      <c r="AL187" s="192">
        <v>9002867</v>
      </c>
      <c r="AM187" s="192">
        <v>9002923</v>
      </c>
    </row>
    <row r="188" spans="1:39" s="6" customFormat="1" x14ac:dyDescent="0.3">
      <c r="A188" s="224"/>
      <c r="C188" s="192">
        <v>0</v>
      </c>
      <c r="D188" s="159">
        <v>0</v>
      </c>
      <c r="E188" s="159">
        <v>0</v>
      </c>
      <c r="F188" s="265"/>
      <c r="G188" s="192">
        <v>0</v>
      </c>
      <c r="H188" s="159">
        <v>9002939</v>
      </c>
      <c r="I188" s="159">
        <v>9002904</v>
      </c>
      <c r="J188" s="265"/>
      <c r="K188" s="192">
        <v>0</v>
      </c>
      <c r="L188" s="159">
        <v>9002939</v>
      </c>
      <c r="M188" s="159">
        <v>9002851</v>
      </c>
      <c r="N188" s="265"/>
      <c r="O188" s="192"/>
      <c r="P188" s="192">
        <v>0</v>
      </c>
      <c r="Q188" s="159">
        <v>0</v>
      </c>
      <c r="R188" s="159">
        <v>0</v>
      </c>
      <c r="S188" s="265"/>
      <c r="T188" s="192">
        <v>0</v>
      </c>
      <c r="U188" s="159">
        <v>9002939</v>
      </c>
      <c r="V188" s="159">
        <v>9002867</v>
      </c>
      <c r="W188" s="265"/>
      <c r="Y188" s="159">
        <v>9002939</v>
      </c>
      <c r="Z188" s="159">
        <v>9002904</v>
      </c>
      <c r="AA188" s="265"/>
      <c r="AB188" s="192"/>
      <c r="AC188" s="192">
        <v>0</v>
      </c>
      <c r="AD188" s="159">
        <v>0</v>
      </c>
      <c r="AE188" s="159">
        <v>0</v>
      </c>
      <c r="AF188" s="265"/>
      <c r="AG188" s="192">
        <v>0</v>
      </c>
      <c r="AH188" s="159">
        <v>0</v>
      </c>
      <c r="AI188" s="173">
        <v>0</v>
      </c>
      <c r="AJ188" s="265"/>
      <c r="AK188" s="192">
        <v>9002939</v>
      </c>
      <c r="AL188" s="192">
        <v>9002923</v>
      </c>
      <c r="AM188" s="192">
        <v>9002922</v>
      </c>
    </row>
    <row r="189" spans="1:39" s="6" customFormat="1" x14ac:dyDescent="0.3">
      <c r="A189" s="224"/>
      <c r="C189" s="192">
        <v>0</v>
      </c>
      <c r="D189" s="159">
        <v>0</v>
      </c>
      <c r="E189" s="159">
        <v>0</v>
      </c>
      <c r="F189" s="265"/>
      <c r="G189" s="192">
        <v>0</v>
      </c>
      <c r="H189" s="159">
        <v>9002918</v>
      </c>
      <c r="I189" s="159">
        <v>0</v>
      </c>
      <c r="J189" s="265"/>
      <c r="K189" s="192">
        <v>0</v>
      </c>
      <c r="L189" s="159">
        <v>9002918</v>
      </c>
      <c r="M189" s="159">
        <v>9002904</v>
      </c>
      <c r="N189" s="265"/>
      <c r="O189" s="192"/>
      <c r="P189" s="192">
        <v>0</v>
      </c>
      <c r="Q189" s="159">
        <v>0</v>
      </c>
      <c r="R189" s="159">
        <v>0</v>
      </c>
      <c r="S189" s="265"/>
      <c r="T189" s="192">
        <v>0</v>
      </c>
      <c r="U189" s="159">
        <v>9002867</v>
      </c>
      <c r="V189" s="159">
        <v>9002923</v>
      </c>
      <c r="W189" s="265"/>
      <c r="X189" s="192">
        <v>0</v>
      </c>
      <c r="Y189" s="159">
        <v>9002918</v>
      </c>
      <c r="Z189" s="159">
        <v>9002867</v>
      </c>
      <c r="AA189" s="265"/>
      <c r="AB189" s="192"/>
      <c r="AC189" s="192">
        <v>0</v>
      </c>
      <c r="AD189" s="159">
        <v>0</v>
      </c>
      <c r="AE189" s="159">
        <v>0</v>
      </c>
      <c r="AF189" s="265"/>
      <c r="AG189" s="192">
        <v>0</v>
      </c>
      <c r="AH189" s="159" t="s">
        <v>470</v>
      </c>
      <c r="AI189" s="173">
        <v>0</v>
      </c>
      <c r="AJ189" s="265"/>
      <c r="AL189" s="178">
        <v>9002876</v>
      </c>
      <c r="AM189" s="192">
        <v>9002864</v>
      </c>
    </row>
    <row r="190" spans="1:39" s="6" customFormat="1" x14ac:dyDescent="0.3">
      <c r="A190" s="224"/>
      <c r="C190" s="192">
        <v>0</v>
      </c>
      <c r="D190" s="159">
        <v>0</v>
      </c>
      <c r="E190" s="159">
        <v>0</v>
      </c>
      <c r="F190" s="265"/>
      <c r="G190" s="192">
        <v>0</v>
      </c>
      <c r="H190" s="159">
        <v>9002904</v>
      </c>
      <c r="I190" s="159">
        <v>0</v>
      </c>
      <c r="J190" s="265"/>
      <c r="K190" s="192">
        <v>0</v>
      </c>
      <c r="L190" s="159">
        <v>9002867</v>
      </c>
      <c r="M190" s="159">
        <v>9002867</v>
      </c>
      <c r="N190" s="265"/>
      <c r="O190" s="192"/>
      <c r="P190" s="192">
        <v>0</v>
      </c>
      <c r="Q190" s="159">
        <v>0</v>
      </c>
      <c r="R190" s="159">
        <v>0</v>
      </c>
      <c r="S190" s="265"/>
      <c r="T190" s="192">
        <v>0</v>
      </c>
      <c r="U190" s="159">
        <v>0</v>
      </c>
      <c r="W190" s="265"/>
      <c r="X190" s="192">
        <v>0</v>
      </c>
      <c r="Y190" s="159">
        <v>9002867</v>
      </c>
      <c r="Z190" s="159">
        <v>9002922</v>
      </c>
      <c r="AA190" s="265"/>
      <c r="AB190" s="192"/>
      <c r="AC190" s="192">
        <v>0</v>
      </c>
      <c r="AD190" s="159">
        <v>0</v>
      </c>
      <c r="AE190" s="159">
        <v>0</v>
      </c>
      <c r="AF190" s="265"/>
      <c r="AG190" s="192">
        <v>0</v>
      </c>
      <c r="AH190" s="159" t="s">
        <v>470</v>
      </c>
      <c r="AI190" s="173">
        <v>0</v>
      </c>
      <c r="AJ190" s="265"/>
      <c r="AK190" s="192">
        <v>0</v>
      </c>
      <c r="AL190" s="192">
        <v>0</v>
      </c>
      <c r="AM190" s="178">
        <v>9002863</v>
      </c>
    </row>
    <row r="191" spans="1:39" s="6" customFormat="1" x14ac:dyDescent="0.3">
      <c r="A191" s="224"/>
      <c r="C191" s="192">
        <v>0</v>
      </c>
      <c r="D191" s="159">
        <v>0</v>
      </c>
      <c r="E191" s="159">
        <v>0</v>
      </c>
      <c r="F191" s="265"/>
      <c r="G191" s="192">
        <v>0</v>
      </c>
      <c r="H191" s="159">
        <v>0</v>
      </c>
      <c r="I191" s="159">
        <v>0</v>
      </c>
      <c r="J191" s="265"/>
      <c r="K191" s="192">
        <v>0</v>
      </c>
      <c r="L191" s="159">
        <v>0</v>
      </c>
      <c r="M191" s="159">
        <v>9002867</v>
      </c>
      <c r="N191" s="265"/>
      <c r="O191" s="192"/>
      <c r="P191" s="192">
        <v>0</v>
      </c>
      <c r="Q191" s="159">
        <v>0</v>
      </c>
      <c r="R191" s="159">
        <v>0</v>
      </c>
      <c r="S191" s="265"/>
      <c r="T191" s="192">
        <v>0</v>
      </c>
      <c r="U191" s="159">
        <v>0</v>
      </c>
      <c r="W191" s="265"/>
      <c r="X191" s="192">
        <v>0</v>
      </c>
      <c r="Y191" s="159">
        <v>0</v>
      </c>
      <c r="AA191" s="265"/>
      <c r="AB191" s="192"/>
      <c r="AC191" s="192">
        <v>0</v>
      </c>
      <c r="AD191" s="159">
        <v>0</v>
      </c>
      <c r="AE191" s="159">
        <v>0</v>
      </c>
      <c r="AF191" s="265"/>
      <c r="AG191" s="192">
        <v>0</v>
      </c>
      <c r="AH191" s="159" t="s">
        <v>470</v>
      </c>
      <c r="AI191" s="173">
        <v>0</v>
      </c>
      <c r="AJ191" s="265"/>
      <c r="AK191" s="192">
        <v>0</v>
      </c>
    </row>
    <row r="192" spans="1:39" s="6" customFormat="1" x14ac:dyDescent="0.3">
      <c r="A192" s="224"/>
      <c r="C192" s="192">
        <v>0</v>
      </c>
      <c r="D192" s="159">
        <v>0</v>
      </c>
      <c r="E192" s="159">
        <v>0</v>
      </c>
      <c r="F192" s="265"/>
      <c r="G192" s="192">
        <v>0</v>
      </c>
      <c r="H192" s="159">
        <v>0</v>
      </c>
      <c r="I192" s="159">
        <v>0</v>
      </c>
      <c r="J192" s="265"/>
      <c r="K192" s="192">
        <v>0</v>
      </c>
      <c r="L192" s="159">
        <v>0</v>
      </c>
      <c r="N192" s="265"/>
      <c r="O192" s="192"/>
      <c r="P192" s="192">
        <v>0</v>
      </c>
      <c r="Q192" s="159">
        <v>0</v>
      </c>
      <c r="R192" s="159">
        <v>0</v>
      </c>
      <c r="S192" s="265"/>
      <c r="T192" s="192">
        <v>0</v>
      </c>
      <c r="U192" s="159">
        <v>0</v>
      </c>
      <c r="W192" s="265"/>
      <c r="X192" s="192">
        <v>0</v>
      </c>
      <c r="Y192" s="159">
        <v>0</v>
      </c>
      <c r="AA192" s="265"/>
      <c r="AB192" s="192"/>
      <c r="AC192" s="192">
        <v>0</v>
      </c>
      <c r="AD192" s="159">
        <v>0</v>
      </c>
      <c r="AE192" s="159">
        <v>0</v>
      </c>
      <c r="AF192" s="265"/>
      <c r="AG192" s="192">
        <v>0</v>
      </c>
      <c r="AH192" s="159" t="s">
        <v>470</v>
      </c>
      <c r="AI192" s="173" t="s">
        <v>470</v>
      </c>
      <c r="AJ192" s="265"/>
      <c r="AK192" s="192">
        <v>0</v>
      </c>
      <c r="AL192" s="178">
        <v>0</v>
      </c>
      <c r="AM192" s="178">
        <v>0</v>
      </c>
    </row>
    <row r="193" spans="1:39" s="6" customFormat="1" x14ac:dyDescent="0.3">
      <c r="A193" s="224"/>
      <c r="C193" s="192">
        <v>0</v>
      </c>
      <c r="D193" s="159">
        <v>0</v>
      </c>
      <c r="E193" s="159">
        <v>0</v>
      </c>
      <c r="F193" s="265"/>
      <c r="G193" s="192">
        <v>0</v>
      </c>
      <c r="H193" s="159">
        <v>0</v>
      </c>
      <c r="I193" s="159">
        <v>0</v>
      </c>
      <c r="J193" s="265"/>
      <c r="K193" s="192">
        <v>0</v>
      </c>
      <c r="L193" s="159">
        <v>0</v>
      </c>
      <c r="N193" s="265"/>
      <c r="O193" s="192"/>
      <c r="P193" s="192">
        <v>0</v>
      </c>
      <c r="Q193" s="159">
        <v>0</v>
      </c>
      <c r="R193" s="159">
        <v>0</v>
      </c>
      <c r="S193" s="265"/>
      <c r="T193" s="192">
        <v>0</v>
      </c>
      <c r="U193" s="159">
        <v>0</v>
      </c>
      <c r="W193" s="265"/>
      <c r="X193" s="192">
        <v>0</v>
      </c>
      <c r="AA193" s="265"/>
      <c r="AB193" s="192"/>
      <c r="AC193" s="192">
        <v>0</v>
      </c>
      <c r="AD193" s="159">
        <v>0</v>
      </c>
      <c r="AE193" s="159">
        <v>0</v>
      </c>
      <c r="AF193" s="265"/>
      <c r="AG193" s="192">
        <v>0</v>
      </c>
      <c r="AH193" s="159">
        <v>0</v>
      </c>
      <c r="AJ193" s="265"/>
      <c r="AK193" s="192">
        <v>0</v>
      </c>
      <c r="AL193" s="178">
        <v>0</v>
      </c>
      <c r="AM193" s="178">
        <v>0</v>
      </c>
    </row>
    <row r="194" spans="1:39" s="6" customFormat="1" x14ac:dyDescent="0.3">
      <c r="A194" s="224"/>
      <c r="C194" s="192">
        <v>0</v>
      </c>
      <c r="D194" s="159">
        <v>0</v>
      </c>
      <c r="E194" s="159">
        <v>0</v>
      </c>
      <c r="F194" s="265"/>
      <c r="G194" s="192">
        <v>0</v>
      </c>
      <c r="H194" s="159">
        <v>0</v>
      </c>
      <c r="I194" s="159">
        <v>0</v>
      </c>
      <c r="J194" s="265"/>
      <c r="K194" s="192">
        <v>0</v>
      </c>
      <c r="L194" s="159">
        <v>0</v>
      </c>
      <c r="N194" s="265"/>
      <c r="O194" s="192"/>
      <c r="P194" s="192">
        <v>0</v>
      </c>
      <c r="Q194" s="159">
        <v>0</v>
      </c>
      <c r="R194" s="159">
        <v>0</v>
      </c>
      <c r="S194" s="265"/>
      <c r="T194" s="192">
        <v>0</v>
      </c>
      <c r="W194" s="265"/>
      <c r="X194" s="192">
        <v>0</v>
      </c>
      <c r="Y194" s="159">
        <v>0</v>
      </c>
      <c r="AA194" s="265"/>
      <c r="AB194" s="192"/>
      <c r="AC194" s="192">
        <v>0</v>
      </c>
      <c r="AD194" s="159">
        <v>0</v>
      </c>
      <c r="AE194" s="159">
        <v>0</v>
      </c>
      <c r="AF194" s="265"/>
      <c r="AG194" s="192">
        <v>0</v>
      </c>
      <c r="AH194" s="159">
        <v>0</v>
      </c>
      <c r="AJ194" s="265"/>
      <c r="AK194" s="192">
        <v>0</v>
      </c>
      <c r="AL194" s="178">
        <v>0</v>
      </c>
      <c r="AM194" s="178" t="s">
        <v>470</v>
      </c>
    </row>
    <row r="195" spans="1:39" s="6" customFormat="1" x14ac:dyDescent="0.3">
      <c r="A195" s="224"/>
      <c r="C195" s="192">
        <v>0</v>
      </c>
      <c r="D195" s="159">
        <v>0</v>
      </c>
      <c r="E195" s="159">
        <v>0</v>
      </c>
      <c r="F195" s="265"/>
      <c r="G195" s="192">
        <v>0</v>
      </c>
      <c r="H195" s="159">
        <v>0</v>
      </c>
      <c r="I195" s="159">
        <v>0</v>
      </c>
      <c r="J195" s="265"/>
      <c r="K195" s="192">
        <v>0</v>
      </c>
      <c r="L195" s="159">
        <v>0</v>
      </c>
      <c r="N195" s="265"/>
      <c r="O195" s="192"/>
      <c r="P195" s="192">
        <v>0</v>
      </c>
      <c r="Q195" s="159">
        <v>0</v>
      </c>
      <c r="R195" s="159">
        <v>0</v>
      </c>
      <c r="S195" s="265"/>
      <c r="T195" s="192">
        <v>0</v>
      </c>
      <c r="W195" s="265"/>
      <c r="X195" s="192">
        <v>0</v>
      </c>
      <c r="Y195" s="159">
        <v>0</v>
      </c>
      <c r="AA195" s="265"/>
      <c r="AB195" s="192"/>
      <c r="AC195" s="192">
        <v>0</v>
      </c>
      <c r="AD195" s="159">
        <v>0</v>
      </c>
      <c r="AE195" s="159">
        <v>0</v>
      </c>
      <c r="AF195" s="265"/>
      <c r="AG195" s="192">
        <v>0</v>
      </c>
      <c r="AH195" s="159">
        <v>0</v>
      </c>
      <c r="AJ195" s="265"/>
      <c r="AK195" s="192">
        <v>0</v>
      </c>
      <c r="AL195" s="178" t="s">
        <v>470</v>
      </c>
    </row>
    <row r="196" spans="1:39" s="6" customFormat="1" x14ac:dyDescent="0.3">
      <c r="A196" s="224"/>
      <c r="C196" s="192">
        <v>0</v>
      </c>
      <c r="D196" s="159">
        <v>0</v>
      </c>
      <c r="E196" s="159">
        <v>0</v>
      </c>
      <c r="F196" s="265"/>
      <c r="G196" s="192">
        <v>0</v>
      </c>
      <c r="H196" s="159">
        <v>0</v>
      </c>
      <c r="I196" s="159">
        <v>0</v>
      </c>
      <c r="J196" s="265"/>
      <c r="K196" s="192">
        <v>0</v>
      </c>
      <c r="N196" s="265"/>
      <c r="O196" s="192"/>
      <c r="P196" s="192">
        <v>0</v>
      </c>
      <c r="Q196" s="159">
        <v>0</v>
      </c>
      <c r="R196" s="159">
        <v>0</v>
      </c>
      <c r="S196" s="265"/>
      <c r="T196" s="192">
        <v>0</v>
      </c>
      <c r="W196" s="265"/>
      <c r="X196" s="192">
        <v>0</v>
      </c>
      <c r="Y196" s="159">
        <v>0</v>
      </c>
      <c r="AA196" s="265"/>
      <c r="AB196" s="192"/>
      <c r="AC196" s="192">
        <v>0</v>
      </c>
      <c r="AD196" s="159">
        <v>0</v>
      </c>
      <c r="AE196" s="159">
        <v>0</v>
      </c>
      <c r="AF196" s="265"/>
      <c r="AG196" s="192">
        <v>0</v>
      </c>
      <c r="AH196" s="159">
        <v>0</v>
      </c>
      <c r="AJ196" s="265"/>
      <c r="AK196" s="192">
        <v>0</v>
      </c>
    </row>
    <row r="197" spans="1:39" s="6" customFormat="1" x14ac:dyDescent="0.3">
      <c r="A197" s="224"/>
      <c r="C197" s="192">
        <v>0</v>
      </c>
      <c r="D197" s="159">
        <v>0</v>
      </c>
      <c r="E197" s="159">
        <v>0</v>
      </c>
      <c r="F197" s="265"/>
      <c r="G197" s="192">
        <v>0</v>
      </c>
      <c r="H197" s="159">
        <v>0</v>
      </c>
      <c r="I197" s="159">
        <v>0</v>
      </c>
      <c r="J197" s="265"/>
      <c r="K197" s="192">
        <v>0</v>
      </c>
      <c r="L197" s="159">
        <v>0</v>
      </c>
      <c r="M197" s="159">
        <v>0</v>
      </c>
      <c r="N197" s="265"/>
      <c r="O197" s="192"/>
      <c r="P197" s="192">
        <v>0</v>
      </c>
      <c r="Q197" s="159">
        <v>0</v>
      </c>
      <c r="R197" s="159">
        <v>0</v>
      </c>
      <c r="S197" s="265"/>
      <c r="T197" s="192">
        <v>0</v>
      </c>
      <c r="U197" s="159">
        <v>0</v>
      </c>
      <c r="W197" s="265"/>
      <c r="X197" s="192">
        <v>0</v>
      </c>
      <c r="Y197" s="159">
        <v>0</v>
      </c>
      <c r="AA197" s="265"/>
      <c r="AB197" s="192"/>
      <c r="AC197" s="192">
        <v>0</v>
      </c>
      <c r="AD197" s="159">
        <v>0</v>
      </c>
      <c r="AE197" s="159">
        <v>0</v>
      </c>
      <c r="AF197" s="265"/>
      <c r="AG197" s="192">
        <v>0</v>
      </c>
      <c r="AH197" s="159">
        <v>0</v>
      </c>
      <c r="AJ197" s="265"/>
      <c r="AK197" s="192">
        <v>0</v>
      </c>
    </row>
    <row r="198" spans="1:39" s="6" customFormat="1" x14ac:dyDescent="0.3">
      <c r="A198" s="224"/>
      <c r="C198" s="192">
        <v>0</v>
      </c>
      <c r="D198" s="159">
        <v>0</v>
      </c>
      <c r="E198" s="159">
        <v>0</v>
      </c>
      <c r="F198" s="265"/>
      <c r="G198" s="192">
        <v>0</v>
      </c>
      <c r="H198" s="159">
        <v>0</v>
      </c>
      <c r="I198" s="159">
        <v>0</v>
      </c>
      <c r="J198" s="265"/>
      <c r="K198" s="192">
        <v>0</v>
      </c>
      <c r="L198" s="159">
        <v>0</v>
      </c>
      <c r="M198" s="159">
        <v>0</v>
      </c>
      <c r="N198" s="265"/>
      <c r="O198" s="192"/>
      <c r="P198" s="192">
        <v>0</v>
      </c>
      <c r="Q198" s="159">
        <v>0</v>
      </c>
      <c r="R198" s="159">
        <v>0</v>
      </c>
      <c r="S198" s="265"/>
      <c r="T198" s="192">
        <v>0</v>
      </c>
      <c r="U198" s="159">
        <v>0</v>
      </c>
      <c r="V198" s="159">
        <v>0</v>
      </c>
      <c r="W198" s="265"/>
      <c r="X198" s="192">
        <v>0</v>
      </c>
      <c r="AA198" s="265"/>
      <c r="AB198" s="192"/>
      <c r="AC198" s="192">
        <v>0</v>
      </c>
      <c r="AD198" s="159">
        <v>0</v>
      </c>
      <c r="AE198" s="159">
        <v>0</v>
      </c>
      <c r="AF198" s="265"/>
      <c r="AG198" s="192">
        <v>0</v>
      </c>
      <c r="AH198" s="159">
        <v>0</v>
      </c>
      <c r="AJ198" s="265"/>
      <c r="AK198" s="192">
        <v>0</v>
      </c>
    </row>
    <row r="199" spans="1:39" s="6" customFormat="1" x14ac:dyDescent="0.3">
      <c r="A199" s="224"/>
      <c r="C199" s="192">
        <v>0</v>
      </c>
      <c r="D199" s="159">
        <v>0</v>
      </c>
      <c r="E199" s="159">
        <v>0</v>
      </c>
      <c r="F199" s="265"/>
      <c r="G199" s="192">
        <v>0</v>
      </c>
      <c r="H199" s="159">
        <v>0</v>
      </c>
      <c r="I199" s="159">
        <v>0</v>
      </c>
      <c r="J199" s="265"/>
      <c r="K199" s="192">
        <v>0</v>
      </c>
      <c r="L199" s="159">
        <v>0</v>
      </c>
      <c r="M199" s="159">
        <v>0</v>
      </c>
      <c r="N199" s="265"/>
      <c r="O199" s="192"/>
      <c r="P199" s="192">
        <v>0</v>
      </c>
      <c r="Q199" s="159">
        <v>0</v>
      </c>
      <c r="R199" s="159">
        <v>0</v>
      </c>
      <c r="S199" s="265"/>
      <c r="T199" s="192">
        <v>0</v>
      </c>
      <c r="U199" s="159">
        <v>0</v>
      </c>
      <c r="V199" s="159">
        <v>0</v>
      </c>
      <c r="W199" s="265"/>
      <c r="X199" s="192">
        <v>0</v>
      </c>
      <c r="AA199" s="265"/>
      <c r="AB199" s="192"/>
      <c r="AC199" s="192">
        <v>0</v>
      </c>
      <c r="AD199" s="159">
        <v>0</v>
      </c>
      <c r="AE199" s="159">
        <v>0</v>
      </c>
      <c r="AF199" s="265"/>
      <c r="AG199" s="192">
        <v>0</v>
      </c>
      <c r="AJ199" s="265"/>
      <c r="AK199" s="192">
        <v>0</v>
      </c>
    </row>
    <row r="200" spans="1:39" s="6" customFormat="1" x14ac:dyDescent="0.3">
      <c r="A200" s="224"/>
      <c r="C200" s="192">
        <v>0</v>
      </c>
      <c r="D200" s="159">
        <v>0</v>
      </c>
      <c r="E200" s="159">
        <v>0</v>
      </c>
      <c r="F200" s="265"/>
      <c r="G200" s="192">
        <v>0</v>
      </c>
      <c r="H200" s="159">
        <v>0</v>
      </c>
      <c r="I200" s="159">
        <v>0</v>
      </c>
      <c r="J200" s="265"/>
      <c r="K200" s="192">
        <v>0</v>
      </c>
      <c r="L200" s="159">
        <v>0</v>
      </c>
      <c r="M200" s="159">
        <v>0</v>
      </c>
      <c r="N200" s="265"/>
      <c r="O200" s="192"/>
      <c r="P200" s="192">
        <v>0</v>
      </c>
      <c r="Q200" s="159">
        <v>0</v>
      </c>
      <c r="R200" s="159">
        <v>0</v>
      </c>
      <c r="S200" s="265"/>
      <c r="T200" s="192">
        <v>0</v>
      </c>
      <c r="U200" s="159">
        <v>0</v>
      </c>
      <c r="V200" s="159">
        <v>0</v>
      </c>
      <c r="W200" s="265"/>
      <c r="X200" s="192">
        <v>0</v>
      </c>
      <c r="AA200" s="265"/>
      <c r="AB200" s="192"/>
      <c r="AC200" s="192">
        <v>0</v>
      </c>
      <c r="AD200" s="159">
        <v>0</v>
      </c>
      <c r="AE200" s="159">
        <v>0</v>
      </c>
      <c r="AF200" s="265"/>
      <c r="AG200" s="192">
        <v>0</v>
      </c>
      <c r="AH200" s="159">
        <v>0</v>
      </c>
      <c r="AJ200" s="265"/>
      <c r="AK200" s="192">
        <v>0</v>
      </c>
    </row>
    <row r="201" spans="1:39" s="6" customFormat="1" x14ac:dyDescent="0.3">
      <c r="A201" s="224"/>
      <c r="C201" s="192">
        <v>0</v>
      </c>
      <c r="D201" s="159">
        <v>0</v>
      </c>
      <c r="E201" s="159">
        <v>0</v>
      </c>
      <c r="F201" s="265"/>
      <c r="G201" s="192">
        <v>0</v>
      </c>
      <c r="H201" s="159">
        <v>0</v>
      </c>
      <c r="I201" s="159">
        <v>0</v>
      </c>
      <c r="J201" s="265"/>
      <c r="K201" s="192">
        <v>0</v>
      </c>
      <c r="L201" s="159">
        <v>0</v>
      </c>
      <c r="M201" s="159">
        <v>0</v>
      </c>
      <c r="N201" s="265"/>
      <c r="O201" s="192"/>
      <c r="P201" s="192">
        <v>0</v>
      </c>
      <c r="Q201" s="159">
        <v>0</v>
      </c>
      <c r="R201" s="159">
        <v>0</v>
      </c>
      <c r="S201" s="265"/>
      <c r="T201" s="192">
        <v>0</v>
      </c>
      <c r="U201" s="159">
        <v>0</v>
      </c>
      <c r="V201" s="159">
        <v>0</v>
      </c>
      <c r="W201" s="265"/>
      <c r="X201" s="192">
        <v>0</v>
      </c>
      <c r="AA201" s="265"/>
      <c r="AB201" s="192"/>
      <c r="AC201" s="192">
        <v>0</v>
      </c>
      <c r="AD201" s="159">
        <v>0</v>
      </c>
      <c r="AE201" s="159">
        <v>0</v>
      </c>
      <c r="AF201" s="265"/>
      <c r="AG201" s="192">
        <v>0</v>
      </c>
      <c r="AH201" s="159">
        <v>0</v>
      </c>
      <c r="AJ201" s="265"/>
      <c r="AK201" s="192">
        <v>0</v>
      </c>
    </row>
    <row r="202" spans="1:39" s="6" customFormat="1" x14ac:dyDescent="0.3">
      <c r="A202" s="224"/>
      <c r="C202" s="192">
        <v>0</v>
      </c>
      <c r="D202" s="159">
        <v>0</v>
      </c>
      <c r="E202" s="159">
        <v>0</v>
      </c>
      <c r="F202" s="265"/>
      <c r="G202" s="192">
        <v>0</v>
      </c>
      <c r="H202" s="159">
        <v>0</v>
      </c>
      <c r="I202" s="159">
        <v>0</v>
      </c>
      <c r="J202" s="265"/>
      <c r="K202" s="192">
        <v>0</v>
      </c>
      <c r="L202" s="159">
        <v>0</v>
      </c>
      <c r="M202" s="159">
        <v>0</v>
      </c>
      <c r="N202" s="265"/>
      <c r="O202" s="192"/>
      <c r="P202" s="192">
        <v>0</v>
      </c>
      <c r="Q202" s="159">
        <v>0</v>
      </c>
      <c r="R202" s="159">
        <v>0</v>
      </c>
      <c r="S202" s="265"/>
      <c r="T202" s="192">
        <v>0</v>
      </c>
      <c r="U202" s="159">
        <v>0</v>
      </c>
      <c r="V202" s="159">
        <v>0</v>
      </c>
      <c r="W202" s="265"/>
      <c r="X202" s="192">
        <v>0</v>
      </c>
      <c r="AA202" s="265"/>
      <c r="AB202" s="192"/>
      <c r="AC202" s="192">
        <v>0</v>
      </c>
      <c r="AD202" s="159">
        <v>0</v>
      </c>
      <c r="AE202" s="159">
        <v>0</v>
      </c>
      <c r="AF202" s="265"/>
      <c r="AG202" s="192">
        <v>0</v>
      </c>
      <c r="AH202" s="173">
        <v>0</v>
      </c>
      <c r="AJ202" s="265"/>
      <c r="AK202" s="192">
        <v>0</v>
      </c>
    </row>
    <row r="203" spans="1:39" s="6" customFormat="1" x14ac:dyDescent="0.3">
      <c r="A203" s="224"/>
      <c r="C203" s="178">
        <v>0</v>
      </c>
      <c r="D203" s="159">
        <v>0</v>
      </c>
      <c r="E203" s="159">
        <v>0</v>
      </c>
      <c r="F203" s="265"/>
      <c r="G203" s="192">
        <v>0</v>
      </c>
      <c r="H203" s="159">
        <v>0</v>
      </c>
      <c r="I203" s="159">
        <v>0</v>
      </c>
      <c r="J203" s="265"/>
      <c r="K203" s="192">
        <v>0</v>
      </c>
      <c r="L203" s="159">
        <v>0</v>
      </c>
      <c r="M203" s="159">
        <v>0</v>
      </c>
      <c r="N203" s="265"/>
      <c r="O203" s="192"/>
      <c r="P203" s="192">
        <v>0</v>
      </c>
      <c r="Q203" s="159">
        <v>0</v>
      </c>
      <c r="R203" s="159">
        <v>0</v>
      </c>
      <c r="S203" s="265"/>
      <c r="T203" s="192">
        <v>0</v>
      </c>
      <c r="U203" s="159">
        <v>0</v>
      </c>
      <c r="V203" s="159">
        <v>0</v>
      </c>
      <c r="W203" s="265"/>
      <c r="X203" s="192">
        <v>0</v>
      </c>
      <c r="Y203" s="159">
        <v>0</v>
      </c>
      <c r="AA203" s="265"/>
      <c r="AB203" s="192"/>
      <c r="AC203" s="192">
        <v>0</v>
      </c>
      <c r="AD203" s="159">
        <v>0</v>
      </c>
      <c r="AE203" s="159">
        <v>0</v>
      </c>
      <c r="AF203" s="265"/>
      <c r="AG203" s="192">
        <v>0</v>
      </c>
      <c r="AH203" s="173">
        <v>0</v>
      </c>
      <c r="AJ203" s="265"/>
      <c r="AK203" s="192">
        <v>0</v>
      </c>
    </row>
    <row r="204" spans="1:39" s="6" customFormat="1" x14ac:dyDescent="0.3">
      <c r="A204" s="224"/>
      <c r="C204" s="178">
        <v>0</v>
      </c>
      <c r="D204" s="159">
        <v>0</v>
      </c>
      <c r="E204" s="159">
        <v>0</v>
      </c>
      <c r="F204" s="265"/>
      <c r="G204" s="192">
        <v>0</v>
      </c>
      <c r="H204" s="159">
        <v>0</v>
      </c>
      <c r="I204" s="159">
        <v>0</v>
      </c>
      <c r="J204" s="265"/>
      <c r="K204" s="192">
        <v>0</v>
      </c>
      <c r="L204" s="159">
        <v>0</v>
      </c>
      <c r="M204" s="159">
        <v>0</v>
      </c>
      <c r="N204" s="265"/>
      <c r="O204" s="192"/>
      <c r="P204" s="192">
        <v>0</v>
      </c>
      <c r="Q204" s="159">
        <v>0</v>
      </c>
      <c r="R204" s="159">
        <v>0</v>
      </c>
      <c r="S204" s="265"/>
      <c r="T204" s="192">
        <v>0</v>
      </c>
      <c r="U204" s="159">
        <v>0</v>
      </c>
      <c r="V204" s="159">
        <v>0</v>
      </c>
      <c r="W204" s="265"/>
      <c r="X204" s="192">
        <v>0</v>
      </c>
      <c r="Y204" s="159">
        <v>0</v>
      </c>
      <c r="Z204" s="159">
        <v>0</v>
      </c>
      <c r="AA204" s="265"/>
      <c r="AB204" s="192"/>
      <c r="AC204" s="192">
        <v>0</v>
      </c>
      <c r="AD204" s="159">
        <v>0</v>
      </c>
      <c r="AE204" s="159">
        <v>0</v>
      </c>
      <c r="AF204" s="265"/>
      <c r="AG204" s="192">
        <v>0</v>
      </c>
      <c r="AH204" s="173">
        <v>0</v>
      </c>
      <c r="AJ204" s="265"/>
      <c r="AK204" s="192">
        <v>0</v>
      </c>
    </row>
    <row r="205" spans="1:39" s="6" customFormat="1" x14ac:dyDescent="0.3">
      <c r="A205" s="224"/>
      <c r="C205" s="178">
        <v>0</v>
      </c>
      <c r="D205" s="159">
        <v>0</v>
      </c>
      <c r="E205" s="159">
        <v>0</v>
      </c>
      <c r="F205" s="265"/>
      <c r="G205" s="192">
        <v>0</v>
      </c>
      <c r="H205" s="159">
        <v>0</v>
      </c>
      <c r="I205" s="173">
        <v>0</v>
      </c>
      <c r="J205" s="265"/>
      <c r="K205" s="192">
        <v>0</v>
      </c>
      <c r="L205" s="159">
        <v>0</v>
      </c>
      <c r="M205" s="159">
        <v>0</v>
      </c>
      <c r="N205" s="265"/>
      <c r="O205" s="192"/>
      <c r="P205" s="192">
        <v>0</v>
      </c>
      <c r="Q205" s="159">
        <v>0</v>
      </c>
      <c r="R205" s="159">
        <v>0</v>
      </c>
      <c r="S205" s="265"/>
      <c r="T205" s="192">
        <v>0</v>
      </c>
      <c r="U205" s="159">
        <v>0</v>
      </c>
      <c r="V205" s="159">
        <v>0</v>
      </c>
      <c r="W205" s="265"/>
      <c r="X205" s="192">
        <v>0</v>
      </c>
      <c r="Y205" s="159">
        <v>0</v>
      </c>
      <c r="Z205" s="159">
        <v>0</v>
      </c>
      <c r="AA205" s="265"/>
      <c r="AB205" s="192"/>
      <c r="AC205" s="192">
        <v>0</v>
      </c>
      <c r="AD205" s="159">
        <v>0</v>
      </c>
      <c r="AE205" s="159">
        <v>0</v>
      </c>
      <c r="AF205" s="265"/>
      <c r="AG205" s="192">
        <v>0</v>
      </c>
      <c r="AH205" s="173">
        <v>0</v>
      </c>
      <c r="AJ205" s="265"/>
      <c r="AK205" s="192">
        <v>0</v>
      </c>
    </row>
    <row r="206" spans="1:39" s="6" customFormat="1" x14ac:dyDescent="0.3">
      <c r="A206" s="224"/>
      <c r="C206" s="178">
        <v>0</v>
      </c>
      <c r="D206" s="173">
        <v>0</v>
      </c>
      <c r="E206" s="159">
        <v>0</v>
      </c>
      <c r="F206" s="265"/>
      <c r="G206" s="192">
        <v>0</v>
      </c>
      <c r="H206" s="159">
        <v>0</v>
      </c>
      <c r="I206" s="173">
        <v>0</v>
      </c>
      <c r="J206" s="265"/>
      <c r="K206" s="192">
        <v>0</v>
      </c>
      <c r="L206" s="159">
        <v>0</v>
      </c>
      <c r="M206" s="159">
        <v>0</v>
      </c>
      <c r="N206" s="265"/>
      <c r="O206" s="192"/>
      <c r="P206" s="192">
        <v>0</v>
      </c>
      <c r="Q206" s="159">
        <v>0</v>
      </c>
      <c r="R206" s="159">
        <v>0</v>
      </c>
      <c r="S206" s="265"/>
      <c r="T206" s="192">
        <v>0</v>
      </c>
      <c r="U206" s="159">
        <v>0</v>
      </c>
      <c r="V206" s="159">
        <v>0</v>
      </c>
      <c r="W206" s="265"/>
      <c r="X206" s="192">
        <v>0</v>
      </c>
      <c r="Y206" s="159">
        <v>0</v>
      </c>
      <c r="Z206" s="159">
        <v>0</v>
      </c>
      <c r="AA206" s="265"/>
      <c r="AB206" s="192"/>
      <c r="AC206" s="192">
        <v>0</v>
      </c>
      <c r="AD206" s="159">
        <v>0</v>
      </c>
      <c r="AE206" s="159">
        <v>0</v>
      </c>
      <c r="AF206" s="265"/>
      <c r="AG206" s="192">
        <v>0</v>
      </c>
      <c r="AJ206" s="265"/>
      <c r="AK206" s="192">
        <v>0</v>
      </c>
    </row>
    <row r="207" spans="1:39" x14ac:dyDescent="0.3">
      <c r="C207" s="178" t="s">
        <v>470</v>
      </c>
      <c r="D207" s="173">
        <v>0</v>
      </c>
      <c r="E207" s="173">
        <v>0</v>
      </c>
      <c r="F207" s="266"/>
      <c r="G207" s="178">
        <v>0</v>
      </c>
      <c r="H207" s="173">
        <v>0</v>
      </c>
      <c r="I207" s="173">
        <v>0</v>
      </c>
      <c r="J207" s="266"/>
      <c r="K207" s="178">
        <v>0</v>
      </c>
      <c r="L207" s="173">
        <v>0</v>
      </c>
      <c r="M207" s="173">
        <v>0</v>
      </c>
      <c r="N207" s="266"/>
      <c r="O207" s="178"/>
      <c r="P207" s="178">
        <v>0</v>
      </c>
      <c r="Q207" s="173">
        <v>0</v>
      </c>
      <c r="R207" s="173">
        <v>0</v>
      </c>
      <c r="S207" s="266"/>
      <c r="T207" s="178">
        <v>0</v>
      </c>
      <c r="U207" s="173">
        <v>0</v>
      </c>
      <c r="V207" s="173">
        <v>0</v>
      </c>
      <c r="W207" s="266"/>
      <c r="X207" s="178">
        <v>0</v>
      </c>
      <c r="Y207" s="173">
        <v>0</v>
      </c>
      <c r="Z207" s="173">
        <v>0</v>
      </c>
      <c r="AA207" s="266"/>
      <c r="AB207" s="178"/>
      <c r="AC207" s="178">
        <v>0</v>
      </c>
      <c r="AD207" s="173">
        <v>0</v>
      </c>
      <c r="AE207" s="173">
        <v>0</v>
      </c>
      <c r="AF207" s="266"/>
      <c r="AG207" s="178">
        <v>0</v>
      </c>
      <c r="AJ207" s="266"/>
      <c r="AK207" s="178">
        <v>0</v>
      </c>
    </row>
    <row r="208" spans="1:39" x14ac:dyDescent="0.3">
      <c r="D208" s="173">
        <v>0</v>
      </c>
      <c r="E208" s="173">
        <v>0</v>
      </c>
      <c r="F208" s="266"/>
      <c r="G208" s="178">
        <v>0</v>
      </c>
      <c r="H208" s="173">
        <v>0</v>
      </c>
      <c r="I208" s="173">
        <v>0</v>
      </c>
      <c r="J208" s="266"/>
      <c r="K208" s="178">
        <v>0</v>
      </c>
      <c r="L208" s="173">
        <v>0</v>
      </c>
      <c r="M208" s="173">
        <v>0</v>
      </c>
      <c r="N208" s="266"/>
      <c r="O208" s="178"/>
      <c r="P208" s="178">
        <v>0</v>
      </c>
      <c r="Q208" s="173">
        <v>0</v>
      </c>
      <c r="R208" s="173">
        <v>0</v>
      </c>
      <c r="S208" s="266"/>
      <c r="T208" s="178">
        <v>0</v>
      </c>
      <c r="U208" s="173">
        <v>0</v>
      </c>
      <c r="V208" s="173">
        <v>0</v>
      </c>
      <c r="W208" s="266"/>
      <c r="X208" s="178">
        <v>0</v>
      </c>
      <c r="Y208" s="173">
        <v>0</v>
      </c>
      <c r="Z208" s="173">
        <v>0</v>
      </c>
      <c r="AA208" s="266"/>
      <c r="AB208" s="178"/>
      <c r="AC208" s="178">
        <v>0</v>
      </c>
      <c r="AD208" s="173">
        <v>0</v>
      </c>
      <c r="AE208" s="173">
        <v>0</v>
      </c>
      <c r="AF208" s="266"/>
      <c r="AG208" s="178">
        <v>0</v>
      </c>
      <c r="AJ208" s="266"/>
      <c r="AK208" s="178">
        <v>0</v>
      </c>
    </row>
    <row r="209" spans="4:37" x14ac:dyDescent="0.3">
      <c r="D209" s="173">
        <v>0</v>
      </c>
      <c r="E209" s="173">
        <v>0</v>
      </c>
      <c r="F209" s="266"/>
      <c r="G209" s="178">
        <v>0</v>
      </c>
      <c r="H209" s="173">
        <v>0</v>
      </c>
      <c r="I209" s="173" t="s">
        <v>470</v>
      </c>
      <c r="J209" s="266"/>
      <c r="K209" s="178">
        <v>0</v>
      </c>
      <c r="L209" s="173">
        <v>0</v>
      </c>
      <c r="M209" s="173">
        <v>0</v>
      </c>
      <c r="N209" s="266"/>
      <c r="O209" s="178"/>
      <c r="P209" s="178">
        <v>0</v>
      </c>
      <c r="Q209" s="173">
        <v>0</v>
      </c>
      <c r="R209" s="173">
        <v>0</v>
      </c>
      <c r="S209" s="266"/>
      <c r="T209" s="178">
        <v>0</v>
      </c>
      <c r="U209" s="173">
        <v>0</v>
      </c>
      <c r="V209" s="173">
        <v>0</v>
      </c>
      <c r="W209" s="266"/>
      <c r="X209" s="178">
        <v>0</v>
      </c>
      <c r="Y209" s="173">
        <v>0</v>
      </c>
      <c r="Z209" s="173">
        <v>0</v>
      </c>
      <c r="AA209" s="266"/>
      <c r="AB209" s="178"/>
      <c r="AC209" s="178">
        <v>0</v>
      </c>
      <c r="AD209" s="173">
        <v>0</v>
      </c>
      <c r="AE209" s="173">
        <v>0</v>
      </c>
      <c r="AF209" s="266"/>
      <c r="AG209" s="178">
        <v>0</v>
      </c>
      <c r="AJ209" s="266"/>
      <c r="AK209" s="178">
        <v>0</v>
      </c>
    </row>
    <row r="210" spans="4:37" x14ac:dyDescent="0.3">
      <c r="D210" s="173" t="s">
        <v>470</v>
      </c>
      <c r="E210" s="173">
        <v>0</v>
      </c>
      <c r="F210" s="266"/>
      <c r="G210" s="178">
        <v>0</v>
      </c>
      <c r="H210" s="173">
        <v>0</v>
      </c>
      <c r="J210" s="266"/>
      <c r="K210" s="178">
        <v>0</v>
      </c>
      <c r="L210" s="173">
        <v>0</v>
      </c>
      <c r="M210" s="173">
        <v>0</v>
      </c>
      <c r="N210" s="266"/>
      <c r="O210" s="178"/>
      <c r="P210" s="178">
        <v>0</v>
      </c>
      <c r="Q210" s="173">
        <v>0</v>
      </c>
      <c r="R210" s="173">
        <v>0</v>
      </c>
      <c r="S210" s="266"/>
      <c r="T210" s="178">
        <v>0</v>
      </c>
      <c r="U210" s="173">
        <v>0</v>
      </c>
      <c r="V210" s="173">
        <v>0</v>
      </c>
      <c r="W210" s="266"/>
      <c r="X210" s="178">
        <v>0</v>
      </c>
      <c r="Y210" s="173">
        <v>0</v>
      </c>
      <c r="Z210" s="173">
        <v>0</v>
      </c>
      <c r="AA210" s="266"/>
      <c r="AB210" s="178"/>
      <c r="AC210" s="178">
        <v>0</v>
      </c>
      <c r="AD210" s="173">
        <v>0</v>
      </c>
      <c r="AE210" s="173">
        <v>0</v>
      </c>
      <c r="AF210" s="266"/>
      <c r="AG210" s="178">
        <v>0</v>
      </c>
      <c r="AJ210" s="266"/>
      <c r="AK210" s="178">
        <v>0</v>
      </c>
    </row>
    <row r="211" spans="4:37" x14ac:dyDescent="0.3">
      <c r="E211" s="173" t="s">
        <v>470</v>
      </c>
      <c r="F211" s="266"/>
      <c r="G211" s="178" t="s">
        <v>470</v>
      </c>
      <c r="H211" s="173" t="s">
        <v>470</v>
      </c>
      <c r="J211" s="266"/>
      <c r="K211" s="178" t="s">
        <v>470</v>
      </c>
      <c r="L211" s="173" t="s">
        <v>470</v>
      </c>
      <c r="M211" s="173" t="s">
        <v>470</v>
      </c>
      <c r="N211" s="266"/>
      <c r="O211" s="178"/>
      <c r="P211" s="178" t="s">
        <v>470</v>
      </c>
      <c r="Q211" s="173" t="s">
        <v>470</v>
      </c>
      <c r="R211" s="173" t="s">
        <v>470</v>
      </c>
      <c r="S211" s="266"/>
      <c r="T211" s="178" t="s">
        <v>470</v>
      </c>
      <c r="U211" s="173" t="s">
        <v>470</v>
      </c>
      <c r="V211" s="173" t="s">
        <v>470</v>
      </c>
      <c r="W211" s="266"/>
      <c r="X211" s="178" t="s">
        <v>470</v>
      </c>
      <c r="Y211" s="173" t="s">
        <v>470</v>
      </c>
      <c r="Z211" s="173" t="s">
        <v>470</v>
      </c>
      <c r="AA211" s="266"/>
      <c r="AB211" s="178"/>
      <c r="AC211" s="178" t="s">
        <v>470</v>
      </c>
      <c r="AD211" s="173" t="s">
        <v>470</v>
      </c>
      <c r="AE211" s="173" t="s">
        <v>470</v>
      </c>
      <c r="AF211" s="266"/>
      <c r="AG211" s="178" t="s">
        <v>470</v>
      </c>
      <c r="AH211" s="173" t="s">
        <v>470</v>
      </c>
      <c r="AJ211" s="266"/>
      <c r="AK211" s="178" t="s">
        <v>470</v>
      </c>
    </row>
  </sheetData>
  <phoneticPr fontId="1" type="noConversion"/>
  <conditionalFormatting sqref="C57:E107">
    <cfRule type="containsBlanks" dxfId="675" priority="116">
      <formula>LEN(TRIM(C57))=0</formula>
    </cfRule>
  </conditionalFormatting>
  <conditionalFormatting sqref="G57:I107">
    <cfRule type="containsBlanks" dxfId="674" priority="115">
      <formula>LEN(TRIM(G57))=0</formula>
    </cfRule>
  </conditionalFormatting>
  <conditionalFormatting sqref="K57:M107">
    <cfRule type="containsBlanks" dxfId="673" priority="114">
      <formula>LEN(TRIM(K57))=0</formula>
    </cfRule>
  </conditionalFormatting>
  <conditionalFormatting sqref="A57:AM107 A109:C109 A110:B116 C110:C159 F109:F116 D109:E159 J109:J116 N109:O116 AA109:AB116">
    <cfRule type="cellIs" dxfId="672" priority="112" operator="equal">
      <formula>0</formula>
    </cfRule>
    <cfRule type="containsBlanks" dxfId="671" priority="113">
      <formula>LEN(TRIM(A57))=0</formula>
    </cfRule>
  </conditionalFormatting>
  <conditionalFormatting sqref="O59:Q106 Q66:R67">
    <cfRule type="containsBlanks" dxfId="670" priority="111">
      <formula>LEN(TRIM(O59))=0</formula>
    </cfRule>
  </conditionalFormatting>
  <conditionalFormatting sqref="T59:V106">
    <cfRule type="containsBlanks" dxfId="669" priority="110">
      <formula>LEN(TRIM(T59))=0</formula>
    </cfRule>
  </conditionalFormatting>
  <conditionalFormatting sqref="X59:Z106">
    <cfRule type="containsBlanks" dxfId="668" priority="109">
      <formula>LEN(TRIM(X59))=0</formula>
    </cfRule>
  </conditionalFormatting>
  <conditionalFormatting sqref="AC59:AE106">
    <cfRule type="containsBlanks" dxfId="667" priority="108">
      <formula>LEN(TRIM(AC59))=0</formula>
    </cfRule>
  </conditionalFormatting>
  <conditionalFormatting sqref="AG57:AI104">
    <cfRule type="containsBlanks" dxfId="666" priority="107">
      <formula>LEN(TRIM(AG57))=0</formula>
    </cfRule>
  </conditionalFormatting>
  <conditionalFormatting sqref="AK57:AM104">
    <cfRule type="containsBlanks" dxfId="665" priority="106">
      <formula>LEN(TRIM(AK57))=0</formula>
    </cfRule>
  </conditionalFormatting>
  <conditionalFormatting sqref="G57:I106">
    <cfRule type="containsBlanks" dxfId="664" priority="105">
      <formula>LEN(TRIM(G57))=0</formula>
    </cfRule>
  </conditionalFormatting>
  <conditionalFormatting sqref="G57:I106">
    <cfRule type="containsBlanks" dxfId="663" priority="104">
      <formula>LEN(TRIM(G57))=0</formula>
    </cfRule>
  </conditionalFormatting>
  <conditionalFormatting sqref="O57:Q106 Q66:R67">
    <cfRule type="containsBlanks" dxfId="662" priority="103">
      <formula>LEN(TRIM(O57))=0</formula>
    </cfRule>
  </conditionalFormatting>
  <conditionalFormatting sqref="T57:V106">
    <cfRule type="containsBlanks" dxfId="661" priority="102">
      <formula>LEN(TRIM(T57))=0</formula>
    </cfRule>
  </conditionalFormatting>
  <conditionalFormatting sqref="X57:Z106">
    <cfRule type="containsBlanks" dxfId="660" priority="101">
      <formula>LEN(TRIM(X57))=0</formula>
    </cfRule>
  </conditionalFormatting>
  <conditionalFormatting sqref="AB57:AD106 AD66:AE67">
    <cfRule type="containsBlanks" dxfId="659" priority="100">
      <formula>LEN(TRIM(AB57))=0</formula>
    </cfRule>
  </conditionalFormatting>
  <conditionalFormatting sqref="AC57:AE106">
    <cfRule type="containsBlanks" dxfId="658" priority="99">
      <formula>LEN(TRIM(AC57))=0</formula>
    </cfRule>
  </conditionalFormatting>
  <conditionalFormatting sqref="AG57:AI106">
    <cfRule type="containsBlanks" dxfId="657" priority="98">
      <formula>LEN(TRIM(AG57))=0</formula>
    </cfRule>
  </conditionalFormatting>
  <conditionalFormatting sqref="AK57:AM106">
    <cfRule type="containsBlanks" dxfId="656" priority="97">
      <formula>LEN(TRIM(AK57))=0</formula>
    </cfRule>
  </conditionalFormatting>
  <conditionalFormatting sqref="K57:M106">
    <cfRule type="containsBlanks" dxfId="655" priority="96">
      <formula>LEN(TRIM(K57))=0</formula>
    </cfRule>
  </conditionalFormatting>
  <conditionalFormatting sqref="K57:M106">
    <cfRule type="containsBlanks" dxfId="654" priority="95">
      <formula>LEN(TRIM(K57))=0</formula>
    </cfRule>
  </conditionalFormatting>
  <conditionalFormatting sqref="K57:M106">
    <cfRule type="containsBlanks" dxfId="653" priority="94">
      <formula>LEN(TRIM(K57))=0</formula>
    </cfRule>
  </conditionalFormatting>
  <conditionalFormatting sqref="O57:Q106 Q66:R67">
    <cfRule type="containsBlanks" dxfId="652" priority="93">
      <formula>LEN(TRIM(O57))=0</formula>
    </cfRule>
  </conditionalFormatting>
  <conditionalFormatting sqref="O57:Q106 Q66:R67">
    <cfRule type="containsBlanks" dxfId="651" priority="92">
      <formula>LEN(TRIM(O57))=0</formula>
    </cfRule>
  </conditionalFormatting>
  <conditionalFormatting sqref="O57:Q106 Q66:R67">
    <cfRule type="containsBlanks" dxfId="650" priority="91">
      <formula>LEN(TRIM(O57))=0</formula>
    </cfRule>
  </conditionalFormatting>
  <conditionalFormatting sqref="R59:R106">
    <cfRule type="containsBlanks" dxfId="649" priority="90">
      <formula>LEN(TRIM(R59))=0</formula>
    </cfRule>
  </conditionalFormatting>
  <conditionalFormatting sqref="R57:R106">
    <cfRule type="containsBlanks" dxfId="648" priority="89">
      <formula>LEN(TRIM(R57))=0</formula>
    </cfRule>
  </conditionalFormatting>
  <conditionalFormatting sqref="R57:R106">
    <cfRule type="containsBlanks" dxfId="647" priority="88">
      <formula>LEN(TRIM(R57))=0</formula>
    </cfRule>
  </conditionalFormatting>
  <conditionalFormatting sqref="R57:R106">
    <cfRule type="containsBlanks" dxfId="646" priority="87">
      <formula>LEN(TRIM(R57))=0</formula>
    </cfRule>
  </conditionalFormatting>
  <conditionalFormatting sqref="R57:R106">
    <cfRule type="containsBlanks" dxfId="645" priority="86">
      <formula>LEN(TRIM(R57))=0</formula>
    </cfRule>
  </conditionalFormatting>
  <conditionalFormatting sqref="T59:U106">
    <cfRule type="containsBlanks" dxfId="644" priority="85">
      <formula>LEN(TRIM(T59))=0</formula>
    </cfRule>
  </conditionalFormatting>
  <conditionalFormatting sqref="T57:U106">
    <cfRule type="containsBlanks" dxfId="643" priority="84">
      <formula>LEN(TRIM(T57))=0</formula>
    </cfRule>
  </conditionalFormatting>
  <conditionalFormatting sqref="T57:U106">
    <cfRule type="containsBlanks" dxfId="642" priority="83">
      <formula>LEN(TRIM(T57))=0</formula>
    </cfRule>
  </conditionalFormatting>
  <conditionalFormatting sqref="T57:U106">
    <cfRule type="containsBlanks" dxfId="641" priority="82">
      <formula>LEN(TRIM(T57))=0</formula>
    </cfRule>
  </conditionalFormatting>
  <conditionalFormatting sqref="T57:U106">
    <cfRule type="containsBlanks" dxfId="640" priority="81">
      <formula>LEN(TRIM(T57))=0</formula>
    </cfRule>
  </conditionalFormatting>
  <conditionalFormatting sqref="V59:V106">
    <cfRule type="containsBlanks" dxfId="639" priority="80">
      <formula>LEN(TRIM(V59))=0</formula>
    </cfRule>
  </conditionalFormatting>
  <conditionalFormatting sqref="V57:V106">
    <cfRule type="containsBlanks" dxfId="638" priority="79">
      <formula>LEN(TRIM(V57))=0</formula>
    </cfRule>
  </conditionalFormatting>
  <conditionalFormatting sqref="V57:V106">
    <cfRule type="containsBlanks" dxfId="637" priority="78">
      <formula>LEN(TRIM(V57))=0</formula>
    </cfRule>
  </conditionalFormatting>
  <conditionalFormatting sqref="V57:V106">
    <cfRule type="containsBlanks" dxfId="636" priority="77">
      <formula>LEN(TRIM(V57))=0</formula>
    </cfRule>
  </conditionalFormatting>
  <conditionalFormatting sqref="V57:V106">
    <cfRule type="containsBlanks" dxfId="635" priority="76">
      <formula>LEN(TRIM(V57))=0</formula>
    </cfRule>
  </conditionalFormatting>
  <conditionalFormatting sqref="X59:Y106">
    <cfRule type="containsBlanks" dxfId="634" priority="75">
      <formula>LEN(TRIM(X59))=0</formula>
    </cfRule>
  </conditionalFormatting>
  <conditionalFormatting sqref="X57:Y106">
    <cfRule type="containsBlanks" dxfId="633" priority="74">
      <formula>LEN(TRIM(X57))=0</formula>
    </cfRule>
  </conditionalFormatting>
  <conditionalFormatting sqref="X57:Y106">
    <cfRule type="containsBlanks" dxfId="632" priority="73">
      <formula>LEN(TRIM(X57))=0</formula>
    </cfRule>
  </conditionalFormatting>
  <conditionalFormatting sqref="X57:Y106">
    <cfRule type="containsBlanks" dxfId="631" priority="72">
      <formula>LEN(TRIM(X57))=0</formula>
    </cfRule>
  </conditionalFormatting>
  <conditionalFormatting sqref="X57:Y106">
    <cfRule type="containsBlanks" dxfId="630" priority="71">
      <formula>LEN(TRIM(X57))=0</formula>
    </cfRule>
  </conditionalFormatting>
  <conditionalFormatting sqref="Z59:Z106">
    <cfRule type="containsBlanks" dxfId="629" priority="70">
      <formula>LEN(TRIM(Z59))=0</formula>
    </cfRule>
  </conditionalFormatting>
  <conditionalFormatting sqref="Z57:Z106">
    <cfRule type="containsBlanks" dxfId="628" priority="69">
      <formula>LEN(TRIM(Z57))=0</formula>
    </cfRule>
  </conditionalFormatting>
  <conditionalFormatting sqref="Z57:Z106">
    <cfRule type="containsBlanks" dxfId="627" priority="68">
      <formula>LEN(TRIM(Z57))=0</formula>
    </cfRule>
  </conditionalFormatting>
  <conditionalFormatting sqref="Z57:Z106">
    <cfRule type="containsBlanks" dxfId="626" priority="67">
      <formula>LEN(TRIM(Z57))=0</formula>
    </cfRule>
  </conditionalFormatting>
  <conditionalFormatting sqref="Z57:Z106">
    <cfRule type="containsBlanks" dxfId="625" priority="66">
      <formula>LEN(TRIM(Z57))=0</formula>
    </cfRule>
  </conditionalFormatting>
  <conditionalFormatting sqref="AC59:AD106 AD66:AE67">
    <cfRule type="containsBlanks" dxfId="624" priority="65">
      <formula>LEN(TRIM(AC59))=0</formula>
    </cfRule>
  </conditionalFormatting>
  <conditionalFormatting sqref="AC57:AD106 AD66:AE67">
    <cfRule type="containsBlanks" dxfId="623" priority="64">
      <formula>LEN(TRIM(AC57))=0</formula>
    </cfRule>
  </conditionalFormatting>
  <conditionalFormatting sqref="AC57:AD106 AD66:AE67">
    <cfRule type="containsBlanks" dxfId="622" priority="63">
      <formula>LEN(TRIM(AC57))=0</formula>
    </cfRule>
  </conditionalFormatting>
  <conditionalFormatting sqref="AC57:AD106 AD66:AE67">
    <cfRule type="containsBlanks" dxfId="621" priority="62">
      <formula>LEN(TRIM(AC57))=0</formula>
    </cfRule>
  </conditionalFormatting>
  <conditionalFormatting sqref="AC57:AD106 AD66:AE67">
    <cfRule type="containsBlanks" dxfId="620" priority="61">
      <formula>LEN(TRIM(AC57))=0</formula>
    </cfRule>
  </conditionalFormatting>
  <conditionalFormatting sqref="AE59:AE106">
    <cfRule type="containsBlanks" dxfId="619" priority="60">
      <formula>LEN(TRIM(AE59))=0</formula>
    </cfRule>
  </conditionalFormatting>
  <conditionalFormatting sqref="AE57:AE106">
    <cfRule type="containsBlanks" dxfId="618" priority="59">
      <formula>LEN(TRIM(AE57))=0</formula>
    </cfRule>
  </conditionalFormatting>
  <conditionalFormatting sqref="AE57:AE106">
    <cfRule type="containsBlanks" dxfId="617" priority="58">
      <formula>LEN(TRIM(AE57))=0</formula>
    </cfRule>
  </conditionalFormatting>
  <conditionalFormatting sqref="AE57:AE106">
    <cfRule type="containsBlanks" dxfId="616" priority="57">
      <formula>LEN(TRIM(AE57))=0</formula>
    </cfRule>
  </conditionalFormatting>
  <conditionalFormatting sqref="AE57:AE106">
    <cfRule type="containsBlanks" dxfId="615" priority="56">
      <formula>LEN(TRIM(AE57))=0</formula>
    </cfRule>
  </conditionalFormatting>
  <conditionalFormatting sqref="AG59:AH106">
    <cfRule type="containsBlanks" dxfId="614" priority="55">
      <formula>LEN(TRIM(AG59))=0</formula>
    </cfRule>
  </conditionalFormatting>
  <conditionalFormatting sqref="AG57:AH106">
    <cfRule type="containsBlanks" dxfId="613" priority="54">
      <formula>LEN(TRIM(AG57))=0</formula>
    </cfRule>
  </conditionalFormatting>
  <conditionalFormatting sqref="AG57:AH106">
    <cfRule type="containsBlanks" dxfId="612" priority="53">
      <formula>LEN(TRIM(AG57))=0</formula>
    </cfRule>
  </conditionalFormatting>
  <conditionalFormatting sqref="AG57:AH106">
    <cfRule type="containsBlanks" dxfId="611" priority="52">
      <formula>LEN(TRIM(AG57))=0</formula>
    </cfRule>
  </conditionalFormatting>
  <conditionalFormatting sqref="AG57:AH106">
    <cfRule type="containsBlanks" dxfId="610" priority="51">
      <formula>LEN(TRIM(AG57))=0</formula>
    </cfRule>
  </conditionalFormatting>
  <conditionalFormatting sqref="AI59:AI106">
    <cfRule type="containsBlanks" dxfId="609" priority="50">
      <formula>LEN(TRIM(AI59))=0</formula>
    </cfRule>
  </conditionalFormatting>
  <conditionalFormatting sqref="AI57:AI106">
    <cfRule type="containsBlanks" dxfId="608" priority="49">
      <formula>LEN(TRIM(AI57))=0</formula>
    </cfRule>
  </conditionalFormatting>
  <conditionalFormatting sqref="AI57:AI106">
    <cfRule type="containsBlanks" dxfId="607" priority="48">
      <formula>LEN(TRIM(AI57))=0</formula>
    </cfRule>
  </conditionalFormatting>
  <conditionalFormatting sqref="AI57:AI106">
    <cfRule type="containsBlanks" dxfId="606" priority="47">
      <formula>LEN(TRIM(AI57))=0</formula>
    </cfRule>
  </conditionalFormatting>
  <conditionalFormatting sqref="AI57:AI106">
    <cfRule type="containsBlanks" dxfId="605" priority="46">
      <formula>LEN(TRIM(AI57))=0</formula>
    </cfRule>
  </conditionalFormatting>
  <conditionalFormatting sqref="AK59:AL106">
    <cfRule type="containsBlanks" dxfId="604" priority="45">
      <formula>LEN(TRIM(AK59))=0</formula>
    </cfRule>
  </conditionalFormatting>
  <conditionalFormatting sqref="AK57:AL106">
    <cfRule type="containsBlanks" dxfId="603" priority="44">
      <formula>LEN(TRIM(AK57))=0</formula>
    </cfRule>
  </conditionalFormatting>
  <conditionalFormatting sqref="AK57:AL106">
    <cfRule type="containsBlanks" dxfId="602" priority="43">
      <formula>LEN(TRIM(AK57))=0</formula>
    </cfRule>
  </conditionalFormatting>
  <conditionalFormatting sqref="AK57:AL106">
    <cfRule type="containsBlanks" dxfId="601" priority="42">
      <formula>LEN(TRIM(AK57))=0</formula>
    </cfRule>
  </conditionalFormatting>
  <conditionalFormatting sqref="AK57:AL106">
    <cfRule type="containsBlanks" dxfId="600" priority="41">
      <formula>LEN(TRIM(AK57))=0</formula>
    </cfRule>
  </conditionalFormatting>
  <conditionalFormatting sqref="AM59:AM106">
    <cfRule type="containsBlanks" dxfId="599" priority="40">
      <formula>LEN(TRIM(AM59))=0</formula>
    </cfRule>
  </conditionalFormatting>
  <conditionalFormatting sqref="AM57:AM106">
    <cfRule type="containsBlanks" dxfId="598" priority="39">
      <formula>LEN(TRIM(AM57))=0</formula>
    </cfRule>
  </conditionalFormatting>
  <conditionalFormatting sqref="AM57:AM106">
    <cfRule type="containsBlanks" dxfId="597" priority="38">
      <formula>LEN(TRIM(AM57))=0</formula>
    </cfRule>
  </conditionalFormatting>
  <conditionalFormatting sqref="AM57:AM106">
    <cfRule type="containsBlanks" dxfId="596" priority="37">
      <formula>LEN(TRIM(AM57))=0</formula>
    </cfRule>
  </conditionalFormatting>
  <conditionalFormatting sqref="AM57:AM106">
    <cfRule type="containsBlanks" dxfId="595" priority="36">
      <formula>LEN(TRIM(AM57))=0</formula>
    </cfRule>
  </conditionalFormatting>
  <conditionalFormatting sqref="A57:XFD106">
    <cfRule type="containsText" dxfId="594" priority="35" operator="containsText" text="1-*-">
      <formula>NOT(ISERROR(SEARCH("1-*-",A57)))</formula>
    </cfRule>
  </conditionalFormatting>
  <conditionalFormatting sqref="C109:E159">
    <cfRule type="containsBlanks" dxfId="593" priority="34">
      <formula>LEN(TRIM(C109))=0</formula>
    </cfRule>
  </conditionalFormatting>
  <conditionalFormatting sqref="C109:E159">
    <cfRule type="containsText" dxfId="592" priority="33" operator="containsText" text="1-*-">
      <formula>NOT(ISERROR(SEARCH("1-*-",C109)))</formula>
    </cfRule>
  </conditionalFormatting>
  <conditionalFormatting sqref="AK109:AM159">
    <cfRule type="containsText" dxfId="591" priority="1" operator="containsText" text="1-*-">
      <formula>NOT(ISERROR(SEARCH("1-*-",AK109)))</formula>
    </cfRule>
  </conditionalFormatting>
  <conditionalFormatting sqref="G109:I159">
    <cfRule type="cellIs" dxfId="590" priority="31" operator="equal">
      <formula>0</formula>
    </cfRule>
    <cfRule type="containsBlanks" dxfId="589" priority="32">
      <formula>LEN(TRIM(G109))=0</formula>
    </cfRule>
  </conditionalFormatting>
  <conditionalFormatting sqref="G109:I159">
    <cfRule type="containsBlanks" dxfId="588" priority="30">
      <formula>LEN(TRIM(G109))=0</formula>
    </cfRule>
  </conditionalFormatting>
  <conditionalFormatting sqref="G109:I159">
    <cfRule type="containsText" dxfId="587" priority="29" operator="containsText" text="1-*-">
      <formula>NOT(ISERROR(SEARCH("1-*-",G109)))</formula>
    </cfRule>
  </conditionalFormatting>
  <conditionalFormatting sqref="K109:M159">
    <cfRule type="cellIs" dxfId="586" priority="27" operator="equal">
      <formula>0</formula>
    </cfRule>
    <cfRule type="containsBlanks" dxfId="585" priority="28">
      <formula>LEN(TRIM(K109))=0</formula>
    </cfRule>
  </conditionalFormatting>
  <conditionalFormatting sqref="K109:M159">
    <cfRule type="containsBlanks" dxfId="584" priority="26">
      <formula>LEN(TRIM(K109))=0</formula>
    </cfRule>
  </conditionalFormatting>
  <conditionalFormatting sqref="K109:M159">
    <cfRule type="containsText" dxfId="583" priority="25" operator="containsText" text="1-*-">
      <formula>NOT(ISERROR(SEARCH("1-*-",K109)))</formula>
    </cfRule>
  </conditionalFormatting>
  <conditionalFormatting sqref="P109:R159 S109:S116 W109:W116">
    <cfRule type="cellIs" dxfId="582" priority="23" operator="equal">
      <formula>0</formula>
    </cfRule>
    <cfRule type="containsBlanks" dxfId="581" priority="24">
      <formula>LEN(TRIM(P109))=0</formula>
    </cfRule>
  </conditionalFormatting>
  <conditionalFormatting sqref="P109:R159">
    <cfRule type="containsBlanks" dxfId="580" priority="22">
      <formula>LEN(TRIM(P109))=0</formula>
    </cfRule>
  </conditionalFormatting>
  <conditionalFormatting sqref="P109:R159">
    <cfRule type="containsText" dxfId="579" priority="21" operator="containsText" text="1-*-">
      <formula>NOT(ISERROR(SEARCH("1-*-",P109)))</formula>
    </cfRule>
  </conditionalFormatting>
  <conditionalFormatting sqref="T109:V159">
    <cfRule type="cellIs" dxfId="578" priority="19" operator="equal">
      <formula>0</formula>
    </cfRule>
    <cfRule type="containsBlanks" dxfId="577" priority="20">
      <formula>LEN(TRIM(T109))=0</formula>
    </cfRule>
  </conditionalFormatting>
  <conditionalFormatting sqref="T109:V159">
    <cfRule type="containsBlanks" dxfId="576" priority="18">
      <formula>LEN(TRIM(T109))=0</formula>
    </cfRule>
  </conditionalFormatting>
  <conditionalFormatting sqref="T109:V159">
    <cfRule type="containsText" dxfId="575" priority="17" operator="containsText" text="1-*-">
      <formula>NOT(ISERROR(SEARCH("1-*-",T109)))</formula>
    </cfRule>
  </conditionalFormatting>
  <conditionalFormatting sqref="X109:Z159">
    <cfRule type="cellIs" dxfId="574" priority="15" operator="equal">
      <formula>0</formula>
    </cfRule>
    <cfRule type="containsBlanks" dxfId="573" priority="16">
      <formula>LEN(TRIM(X109))=0</formula>
    </cfRule>
  </conditionalFormatting>
  <conditionalFormatting sqref="X109:Z159">
    <cfRule type="containsBlanks" dxfId="572" priority="14">
      <formula>LEN(TRIM(X109))=0</formula>
    </cfRule>
  </conditionalFormatting>
  <conditionalFormatting sqref="X109:Z159">
    <cfRule type="containsText" dxfId="571" priority="13" operator="containsText" text="1-*-">
      <formula>NOT(ISERROR(SEARCH("1-*-",X109)))</formula>
    </cfRule>
  </conditionalFormatting>
  <conditionalFormatting sqref="AC109:AE159 AF109:AF116 AJ109:AJ116">
    <cfRule type="cellIs" dxfId="570" priority="11" operator="equal">
      <formula>0</formula>
    </cfRule>
    <cfRule type="containsBlanks" dxfId="569" priority="12">
      <formula>LEN(TRIM(AC109))=0</formula>
    </cfRule>
  </conditionalFormatting>
  <conditionalFormatting sqref="AC109:AE159">
    <cfRule type="containsBlanks" dxfId="568" priority="10">
      <formula>LEN(TRIM(AC109))=0</formula>
    </cfRule>
  </conditionalFormatting>
  <conditionalFormatting sqref="AC109:AE159">
    <cfRule type="containsText" dxfId="567" priority="9" operator="containsText" text="1-*-">
      <formula>NOT(ISERROR(SEARCH("1-*-",AC109)))</formula>
    </cfRule>
  </conditionalFormatting>
  <conditionalFormatting sqref="AG109:AI159">
    <cfRule type="cellIs" dxfId="566" priority="7" operator="equal">
      <formula>0</formula>
    </cfRule>
    <cfRule type="containsBlanks" dxfId="565" priority="8">
      <formula>LEN(TRIM(AG109))=0</formula>
    </cfRule>
  </conditionalFormatting>
  <conditionalFormatting sqref="AG109:AI159">
    <cfRule type="containsBlanks" dxfId="564" priority="6">
      <formula>LEN(TRIM(AG109))=0</formula>
    </cfRule>
  </conditionalFormatting>
  <conditionalFormatting sqref="AG109:AI159">
    <cfRule type="containsText" dxfId="563" priority="5" operator="containsText" text="1-*-">
      <formula>NOT(ISERROR(SEARCH("1-*-",AG109)))</formula>
    </cfRule>
  </conditionalFormatting>
  <conditionalFormatting sqref="AK109:AM159">
    <cfRule type="cellIs" dxfId="562" priority="3" operator="equal">
      <formula>0</formula>
    </cfRule>
    <cfRule type="containsBlanks" dxfId="561" priority="4">
      <formula>LEN(TRIM(AK109))=0</formula>
    </cfRule>
  </conditionalFormatting>
  <conditionalFormatting sqref="AK109:AM159">
    <cfRule type="containsBlanks" dxfId="560" priority="2">
      <formula>LEN(TRIM(AK109))=0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낚시 아이템 가격</vt:lpstr>
      <vt:lpstr>보상 종류</vt:lpstr>
      <vt:lpstr>PrevTrans</vt:lpstr>
      <vt:lpstr>AfterTrans</vt:lpstr>
      <vt:lpstr>Sheet3</vt:lpstr>
      <vt:lpstr>일반 미끼 낚시 보상</vt:lpstr>
      <vt:lpstr>씨앗 낚시 보상</vt:lpstr>
      <vt:lpstr>확률</vt:lpstr>
      <vt:lpstr>이름수정</vt:lpstr>
      <vt:lpstr>Sheet1</vt:lpstr>
      <vt:lpstr>일반 미끼 낚시 보상 (2)</vt:lpstr>
      <vt:lpstr>낚시보상_QA용</vt:lpstr>
      <vt:lpstr>NPC 타이틀 보상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안명선</dc:creator>
  <cp:lastModifiedBy>안명선</cp:lastModifiedBy>
  <dcterms:created xsi:type="dcterms:W3CDTF">2019-01-21T09:49:46Z</dcterms:created>
  <dcterms:modified xsi:type="dcterms:W3CDTF">2019-04-03T02:07:38Z</dcterms:modified>
</cp:coreProperties>
</file>