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B53F74BF-E549-EE4E-8CED-B1D083BE001B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Crowdfunding" sheetId="1" r:id="rId1"/>
    <sheet name="Parent Category" sheetId="3" r:id="rId2"/>
    <sheet name="Sub-Category" sheetId="4" r:id="rId3"/>
    <sheet name="Launch Date" sheetId="5" r:id="rId4"/>
    <sheet name="Crowfunding Goal Analysis" sheetId="6" r:id="rId5"/>
    <sheet name="Statistical Analysis " sheetId="7" r:id="rId6"/>
  </sheets>
  <definedNames>
    <definedName name="Crowdfunding">Crowdfunding!$1:$1048576</definedName>
    <definedName name="Crowfunding">Crowdfunding!$1:$1048576</definedName>
  </definedNames>
  <calcPr calcId="191029"/>
  <pivotCaches>
    <pivotCache cacheId="39" r:id="rId7"/>
    <pivotCache cacheId="5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H5" i="7"/>
  <c r="I4" i="7"/>
  <c r="H4" i="7"/>
  <c r="I3" i="7"/>
  <c r="H3" i="7"/>
  <c r="I2" i="7"/>
  <c r="H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E2" i="6"/>
  <c r="D2" i="6"/>
  <c r="C2" i="6"/>
  <c r="B11" i="6"/>
  <c r="B13" i="6"/>
  <c r="B12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<sst xmlns="http://schemas.openxmlformats.org/spreadsheetml/2006/main" count="9065" uniqueCount="2117">
  <si>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</si>
  <si>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</si>
  <si>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</si>
  <si>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</si>
  <si>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</si>
  <si>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</si>
  <si>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</si>
  <si>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</si>
  <si>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</si>
  <si>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</si>
  <si>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</si>
  <si>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</si>
  <si>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</si>
  <si>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</si>
  <si>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</si>
  <si>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</si>
  <si>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</si>
  <si>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</si>
  <si>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</si>
  <si>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</si>
  <si>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</si>
  <si>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</si>
  <si>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</si>
  <si>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</si>
  <si>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</si>
  <si>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</si>
  <si>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</si>
  <si>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</si>
  <si>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</si>
  <si>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</si>
  <si>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</si>
  <si>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</si>
  <si>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</si>
  <si>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</si>
  <si>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</si>
  <si>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</si>
  <si>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</si>
  <si>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</si>
  <si>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</si>
  <si>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</si>
  <si>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</si>
  <si>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</si>
  <si>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</si>
  <si>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</si>
  <si>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</si>
  <si>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</si>
  <si>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</si>
  <si>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</si>
  <si>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</si>
  <si>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</si>
  <si>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</si>
  <si>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</si>
  <si>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</si>
  <si>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</si>
  <si>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</si>
  <si>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</si>
  <si>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</si>
  <si>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</si>
  <si>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</si>
  <si>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</si>
  <si>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</si>
  <si>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</si>
  <si>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</si>
  <si>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</si>
  <si>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</si>
  <si>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</si>
  <si>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</si>
  <si>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</si>
  <si>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</si>
  <si>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</si>
  <si>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</si>
  <si>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</si>
  <si>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</si>
  <si>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</si>
  <si>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</si>
  <si>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</si>
  <si>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</si>
  <si>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</si>
  <si>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</si>
  <si>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</si>
  <si>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</si>
  <si>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</si>
  <si>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</si>
  <si>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</si>
  <si>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</si>
  <si>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</si>
  <si>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</si>
  <si>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</si>
  <si>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</si>
  <si>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</si>
  <si>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</si>
  <si>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</si>
  <si>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</si>
  <si>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</si>
  <si>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</si>
  <si>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</si>
  <si>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</si>
  <si>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</si>
  <si>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</si>
  <si>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</si>
  <si>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</si>
  <si>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</si>
  <si>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</si>
  <si>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</si>
  <si>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</si>
  <si>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</si>
  <si>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</si>
  <si>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</si>
  <si>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</si>
  <si>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</si>
  <si>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</si>
  <si>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</si>
  <si>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</si>
  <si>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</si>
  <si>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</si>
  <si>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</si>
  <si>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</si>
  <si>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</si>
  <si>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</si>
  <si>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</si>
  <si>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</si>
  <si>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</si>
  <si>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</si>
  <si>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</si>
  <si>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</si>
  <si>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</si>
  <si>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</si>
  <si>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</si>
  <si>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</si>
  <si>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</si>
  <si>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</si>
  <si>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</si>
  <si>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</si>
  <si>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</si>
  <si>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</si>
  <si>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</si>
  <si>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</si>
  <si>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</si>
  <si>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</si>
  <si>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</si>
  <si>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</si>
  <si>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</si>
  <si>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</si>
  <si>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</si>
  <si>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</si>
  <si>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</si>
  <si>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</si>
  <si>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</si>
  <si>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</si>
  <si>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</si>
  <si>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</si>
  <si>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</si>
  <si>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</si>
  <si>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</si>
  <si>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</si>
  <si>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</si>
  <si>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</si>
  <si>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</si>
  <si>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</si>
  <si>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</si>
  <si>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</si>
  <si>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</si>
  <si>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</si>
  <si>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</si>
  <si>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</si>
  <si>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</si>
  <si>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</si>
  <si>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</si>
  <si>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</si>
  <si>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</si>
  <si>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</si>
  <si>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</si>
  <si>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</si>
  <si>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</si>
  <si>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</si>
  <si>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</si>
  <si>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</si>
  <si>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</si>
  <si>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</si>
  <si>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</si>
  <si>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</si>
  <si>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</si>
  <si>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</si>
  <si>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</si>
  <si>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</si>
  <si>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</si>
  <si>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</si>
  <si>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</si>
  <si>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</si>
  <si>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</si>
  <si>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</si>
  <si>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</si>
  <si>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</si>
  <si>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</si>
  <si>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</si>
  <si>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</si>
  <si>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</si>
  <si>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</si>
  <si>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</si>
  <si>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</si>
  <si>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</si>
  <si>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</si>
  <si>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</si>
  <si>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</si>
  <si>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</si>
  <si>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</si>
  <si>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</si>
  <si>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</si>
  <si>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</si>
  <si>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</si>
  <si>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</si>
  <si>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</si>
  <si>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</si>
  <si>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</si>
  <si>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</si>
  <si>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</si>
  <si>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</si>
  <si>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</si>
  <si>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</si>
  <si>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</si>
  <si>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</si>
  <si>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</si>
  <si>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</si>
  <si>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</si>
  <si>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</si>
  <si>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</si>
  <si>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</si>
  <si>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</si>
  <si>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</si>
  <si>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</si>
  <si>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</si>
  <si>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</si>
  <si>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</si>
  <si>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</si>
  <si>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</si>
  <si>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</si>
  <si>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</si>
  <si>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</si>
  <si>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</si>
  <si>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</si>
  <si>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</si>
  <si>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</si>
  <si>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</si>
  <si>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</si>
  <si>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</si>
  <si>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</si>
  <si>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</si>
  <si>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</si>
  <si>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</si>
  <si>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</si>
  <si>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</si>
  <si>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</si>
  <si>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</si>
  <si>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</si>
  <si>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</si>
  <si>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</si>
  <si>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</si>
  <si>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</si>
  <si>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</si>
  <si>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</si>
  <si>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</si>
  <si>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</si>
  <si>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</si>
  <si>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</si>
  <si>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</si>
  <si>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</si>
  <si>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</si>
  <si>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</si>
  <si>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</si>
  <si>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</si>
  <si>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</si>
  <si>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</si>
  <si>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</si>
  <si>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</si>
  <si>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</si>
  <si>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</si>
  <si>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</si>
  <si>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</si>
  <si>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</si>
  <si>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</si>
  <si>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</si>
  <si>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</si>
  <si>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</si>
  <si>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</si>
  <si>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</si>
  <si>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</si>
  <si>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</si>
  <si>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</si>
  <si>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</si>
  <si>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</si>
  <si>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</si>
  <si>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</si>
  <si>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</si>
  <si>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</si>
  <si>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</si>
  <si>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</si>
  <si>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</si>
  <si>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</si>
  <si>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</si>
  <si>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</si>
  <si>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</si>
  <si>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</si>
  <si>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</si>
  <si>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</si>
  <si>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</si>
  <si>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</si>
  <si>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</si>
  <si>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</si>
  <si>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</si>
  <si>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</si>
  <si>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</si>
  <si>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</si>
  <si>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</si>
  <si>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</si>
  <si>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</si>
  <si>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</si>
  <si>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</si>
  <si>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</si>
  <si>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</si>
  <si>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</si>
  <si>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</si>
  <si>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</si>
  <si>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</si>
  <si>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</si>
  <si>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</si>
  <si>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</si>
  <si>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</si>
  <si>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</si>
  <si>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</si>
  <si>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</si>
  <si>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</si>
  <si>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</si>
  <si>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</si>
  <si>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</si>
  <si>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</si>
  <si>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</si>
  <si>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</si>
  <si>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</si>
  <si>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</si>
  <si>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</si>
  <si>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</si>
  <si>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</si>
  <si>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</si>
  <si>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</si>
  <si>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</si>
  <si>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</si>
  <si>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</si>
  <si>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</si>
  <si>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</si>
  <si>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</si>
  <si>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</si>
  <si>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</si>
  <si>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</si>
  <si>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</si>
  <si>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</si>
  <si>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</si>
  <si>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</si>
  <si>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</si>
  <si>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</si>
  <si>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</si>
  <si>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</si>
  <si>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</si>
  <si>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</si>
  <si>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</si>
  <si>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</si>
  <si>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</si>
  <si>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</si>
  <si>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</si>
  <si>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</si>
  <si>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</si>
  <si>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</si>
  <si>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</si>
  <si>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</si>
  <si>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</si>
  <si>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</si>
  <si>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</si>
  <si>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</si>
  <si>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</si>
  <si>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</si>
  <si>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</si>
  <si>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</si>
  <si>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</si>
  <si>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</si>
  <si>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</si>
  <si>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</si>
  <si>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</si>
  <si>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</si>
  <si>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</si>
  <si>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</si>
  <si>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</si>
  <si>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</si>
  <si>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</si>
  <si>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</si>
  <si>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</si>
  <si>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</si>
  <si>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</si>
  <si>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</si>
  <si>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</si>
  <si>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</si>
  <si>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</si>
  <si>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</si>
  <si>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</si>
  <si>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</si>
  <si>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</si>
  <si>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</si>
  <si>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</si>
  <si>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</si>
  <si>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</si>
  <si>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</si>
  <si>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</si>
  <si>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</si>
  <si>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</si>
  <si>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</si>
  <si>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</si>
  <si>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</si>
  <si>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</si>
  <si>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</si>
  <si>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</si>
  <si>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</si>
  <si>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</si>
  <si>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</si>
  <si>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</si>
  <si>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</si>
  <si>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</si>
  <si>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</si>
  <si>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</si>
  <si>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</si>
  <si>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</si>
  <si>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</si>
  <si>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</si>
  <si>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</si>
  <si>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</si>
  <si>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</si>
  <si>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</si>
  <si>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</si>
  <si>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</si>
  <si>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</si>
  <si>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</si>
  <si>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</si>
  <si>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</si>
  <si>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</si>
  <si>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</si>
  <si>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</si>
  <si>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</si>
  <si>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</si>
  <si>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</si>
  <si>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</si>
  <si>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</si>
  <si>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</si>
  <si>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</si>
  <si>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</si>
  <si>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</si>
  <si>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</si>
  <si>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</si>
  <si>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</si>
  <si>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</si>
  <si>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</si>
  <si>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</si>
  <si>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</si>
  <si>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</si>
  <si>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</si>
  <si>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</si>
  <si>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</si>
  <si>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</si>
  <si>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</si>
  <si>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</si>
  <si>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</si>
  <si>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</si>
  <si>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</si>
  <si>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</si>
  <si>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</si>
  <si>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</si>
  <si>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</si>
  <si>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</si>
  <si>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</si>
  <si>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</si>
  <si>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</si>
  <si>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</si>
  <si>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</si>
  <si>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</si>
  <si>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</si>
  <si>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</si>
  <si>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</si>
  <si>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</si>
  <si>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</si>
  <si>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</si>
  <si>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</si>
  <si>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</si>
  <si>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</si>
  <si>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</si>
  <si>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</si>
  <si>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</si>
  <si>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</si>
  <si>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</si>
  <si>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</si>
  <si>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</si>
  <si>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</si>
  <si>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</si>
  <si>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</si>
  <si>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</si>
  <si>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</si>
  <si>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</si>
  <si>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</si>
  <si>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</si>
  <si>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</si>
  <si>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</si>
  <si>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</si>
  <si>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</si>
  <si>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</si>
  <si>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</si>
  <si>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</si>
  <si>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</si>
  <si>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</si>
  <si>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</si>
  <si>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</si>
  <si>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</si>
  <si>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</si>
  <si>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</si>
  <si>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</si>
  <si>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</si>
  <si>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</si>
  <si>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</si>
  <si>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</si>
  <si>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</si>
  <si>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</si>
  <si>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</si>
  <si>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</si>
  <si>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</si>
  <si>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</si>
  <si>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</si>
  <si>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</si>
  <si>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</si>
  <si>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</si>
  <si>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</si>
  <si>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</si>
  <si>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</si>
  <si>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</si>
  <si>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</si>
  <si>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</si>
  <si>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</si>
  <si>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</si>
  <si>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</si>
  <si>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</si>
  <si>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</si>
  <si>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</si>
  <si>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</si>
  <si>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</si>
  <si>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</si>
  <si>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</si>
  <si>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</si>
  <si>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</si>
  <si>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</si>
  <si>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</si>
  <si>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</si>
  <si>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</si>
  <si>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</si>
  <si>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</si>
  <si>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</si>
  <si>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</si>
  <si>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</si>
  <si>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</si>
  <si>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</si>
  <si>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</si>
  <si>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</si>
  <si>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</si>
  <si>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</si>
  <si>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</si>
  <si>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</si>
  <si>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</si>
  <si>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</si>
  <si>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</si>
  <si>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</si>
  <si>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</si>
  <si>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</si>
  <si>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</si>
  <si>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</si>
  <si>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</si>
  <si>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</si>
  <si>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</si>
  <si>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</si>
  <si>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</si>
  <si>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</si>
  <si>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</si>
  <si>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</si>
  <si>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</si>
  <si>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</si>
  <si>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</si>
  <si>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</si>
  <si>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</si>
  <si>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</si>
  <si>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</si>
  <si>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</si>
  <si>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</si>
  <si>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</si>
  <si>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</si>
  <si>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</si>
  <si>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</si>
  <si>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</si>
  <si>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</si>
  <si>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</si>
  <si>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</si>
  <si>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</si>
  <si>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</si>
  <si>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</si>
  <si>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</si>
  <si>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</si>
  <si>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</si>
  <si>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</si>
  <si>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</si>
  <si>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</si>
  <si>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</si>
  <si>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</si>
  <si>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</si>
  <si>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</si>
  <si>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</si>
  <si>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</si>
  <si>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</si>
  <si>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</si>
  <si>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</si>
  <si>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</si>
  <si>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</si>
  <si>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</si>
  <si>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</si>
  <si>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</si>
  <si>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</si>
  <si>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</si>
  <si>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</si>
  <si>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</si>
  <si>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</si>
  <si>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</si>
  <si>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</si>
  <si>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</si>
  <si>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</si>
  <si>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</si>
  <si>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</si>
  <si>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</si>
  <si>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</si>
  <si>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</si>
  <si>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</si>
  <si>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</si>
  <si>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</si>
  <si>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</si>
  <si>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</si>
  <si>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</si>
  <si>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</si>
  <si>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</si>
  <si>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</si>
  <si>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</si>
  <si>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</si>
  <si>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</si>
  <si>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</si>
  <si>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</si>
  <si>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</si>
  <si>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</si>
  <si>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</si>
  <si>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</si>
  <si>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</si>
  <si>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</si>
  <si>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</si>
  <si>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</si>
  <si>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</si>
  <si>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</si>
  <si>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</si>
  <si>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</si>
  <si>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</si>
  <si>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</si>
  <si>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</si>
  <si>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</si>
  <si>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</si>
  <si>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</si>
  <si>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</si>
  <si>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</si>
  <si>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</si>
  <si>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</si>
  <si>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</si>
  <si>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</si>
  <si>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</si>
  <si>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</si>
  <si>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</si>
  <si>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</si>
  <si>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</si>
  <si>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</si>
  <si>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</si>
  <si>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</si>
  <si>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</si>
  <si>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</si>
  <si>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</si>
  <si>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</si>
  <si>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</si>
  <si>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</si>
  <si>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</si>
  <si>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</si>
  <si>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</si>
  <si>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</si>
  <si>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</si>
  <si>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</si>
  <si>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</si>
  <si>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</si>
  <si>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</si>
  <si>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</si>
  <si>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</si>
  <si>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</si>
  <si>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</si>
  <si>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</si>
  <si>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</si>
  <si>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</si>
  <si>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</si>
  <si>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</si>
  <si>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</si>
  <si>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</si>
  <si>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</si>
  <si>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</si>
  <si>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</si>
  <si>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</si>
  <si>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</si>
  <si>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</si>
  <si>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</si>
  <si>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</si>
  <si>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</si>
  <si>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</si>
  <si>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</si>
  <si>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</si>
  <si>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</si>
  <si>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</si>
  <si>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</si>
  <si>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</si>
  <si>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</si>
  <si>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</si>
  <si>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</si>
  <si>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</si>
  <si>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</si>
  <si>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</si>
  <si>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</si>
  <si>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</si>
  <si>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</si>
  <si>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</si>
  <si>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</si>
  <si>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</si>
  <si>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</si>
  <si>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</si>
  <si>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</si>
  <si>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</si>
  <si>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</si>
  <si>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</si>
  <si>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</si>
  <si>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</si>
  <si>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</si>
  <si>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</si>
  <si>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</si>
  <si>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</si>
  <si>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</si>
  <si>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</si>
  <si>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</si>
  <si>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</si>
  <si>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</si>
  <si>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</si>
  <si>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</si>
  <si>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</si>
  <si>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</si>
  <si>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</si>
  <si>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</si>
  <si>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</si>
  <si>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</si>
  <si>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</si>
  <si>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</si>
  <si>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</si>
  <si>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</si>
  <si>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</si>
  <si>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</si>
  <si>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</si>
  <si>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</si>
  <si>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</si>
  <si>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</si>
  <si>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</si>
  <si>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</si>
  <si>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</si>
  <si>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</si>
  <si>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</si>
  <si>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</si>
  <si>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</si>
  <si>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</si>
  <si>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</si>
  <si>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</si>
  <si>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</si>
  <si>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</si>
  <si>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</si>
  <si>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</si>
  <si>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</si>
  <si>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</si>
  <si>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</si>
  <si>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</si>
  <si>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</si>
  <si>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</si>
  <si>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</si>
  <si>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</si>
  <si>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</si>
  <si>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</si>
  <si>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</si>
  <si>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</si>
  <si>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</si>
  <si>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</si>
  <si>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</si>
  <si>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</si>
  <si>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</si>
  <si>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</si>
  <si>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</si>
  <si>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</si>
  <si>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</si>
  <si>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</si>
  <si>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</si>
  <si>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</si>
  <si>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</si>
  <si>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</si>
  <si>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</si>
  <si>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</si>
  <si>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</si>
  <si>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</si>
  <si>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</si>
  <si>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</si>
  <si>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</si>
  <si>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</si>
  <si>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</si>
  <si>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</si>
  <si>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</si>
  <si>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</si>
  <si>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</si>
  <si>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</si>
  <si>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</si>
  <si>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</si>
  <si>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</si>
  <si>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</si>
  <si>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</si>
  <si>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</si>
  <si>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</si>
  <si>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</si>
  <si>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</si>
  <si>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</si>
  <si>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</si>
  <si>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</si>
  <si>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</si>
  <si>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</si>
  <si>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</si>
  <si>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</si>
  <si>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</si>
  <si>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</si>
  <si>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</si>
  <si>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</si>
  <si>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</si>
  <si>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</si>
  <si>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</si>
  <si>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</si>
  <si>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</si>
  <si>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</si>
  <si>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</si>
  <si>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</si>
  <si>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</si>
  <si>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</si>
  <si>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</si>
  <si>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</si>
  <si>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</si>
  <si>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</si>
  <si>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</si>
  <si>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</si>
  <si>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</si>
  <si>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</si>
  <si>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</si>
  <si>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</si>
  <si>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</si>
  <si>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</si>
  <si>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</si>
  <si>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</si>
  <si>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</si>
  <si>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</si>
  <si>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</si>
  <si>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</si>
  <si>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</si>
  <si>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</si>
  <si>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</si>
  <si>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</si>
  <si>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</si>
  <si>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</si>
  <si>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</si>
  <si>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</si>
  <si>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</si>
  <si>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</si>
  <si>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</si>
  <si>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</si>
  <si>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</si>
  <si>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</si>
  <si>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</si>
  <si>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</si>
  <si>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</si>
  <si>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</si>
  <si>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</si>
  <si>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</si>
  <si>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</si>
  <si>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</si>
  <si>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</si>
  <si>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</si>
  <si>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</si>
  <si>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</si>
  <si>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</si>
  <si>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</si>
  <si>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</si>
  <si>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</si>
  <si>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</si>
  <si>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</si>
  <si>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</si>
  <si>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</si>
  <si>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</si>
  <si>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</si>
  <si>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</si>
  <si>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</si>
  <si>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</si>
  <si>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</si>
  <si>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</si>
  <si>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</si>
  <si>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</si>
  <si>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</si>
  <si>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</si>
  <si>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</si>
  <si>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</si>
  <si>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</si>
  <si>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</si>
  <si>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</si>
  <si>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</si>
  <si>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</si>
  <si>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</si>
  <si>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</si>
  <si>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</si>
  <si>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</si>
  <si>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</si>
  <si>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</si>
  <si>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</si>
  <si>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</si>
  <si>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</si>
  <si>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</si>
  <si>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</si>
  <si>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</si>
  <si>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</si>
  <si>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</si>
  <si>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</si>
  <si>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</si>
  <si>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</si>
  <si>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</si>
  <si>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</si>
  <si>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</si>
  <si>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</si>
  <si>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</si>
  <si>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</si>
  <si>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</si>
  <si>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</si>
  <si>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</si>
  <si>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</si>
  <si>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</si>
  <si>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</si>
  <si>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</si>
  <si>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</si>
  <si>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</si>
  <si>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</si>
  <si>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</si>
  <si>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</si>
  <si>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</si>
  <si>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</si>
  <si>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</si>
  <si>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</si>
  <si>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</si>
  <si>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</si>
  <si>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</si>
  <si>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</si>
  <si>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</si>
  <si>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</si>
  <si>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</si>
  <si>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</si>
  <si>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</si>
  <si>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</si>
  <si>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</si>
  <si>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</si>
  <si>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</si>
  <si>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</si>
  <si>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</si>
  <si>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</si>
  <si>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</si>
  <si>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</si>
  <si>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</si>
  <si>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</si>
  <si>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</si>
  <si>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</si>
  <si>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</si>
  <si>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</si>
  <si>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</si>
  <si>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</si>
  <si>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</si>
  <si>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</si>
  <si>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</si>
  <si>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</si>
  <si>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</si>
  <si>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</si>
  <si>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</si>
  <si>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</si>
  <si>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</si>
  <si>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</si>
  <si>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</si>
  <si>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</si>
  <si>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</si>
  <si>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</si>
  <si>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</si>
  <si>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</si>
  <si>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</si>
  <si>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</si>
  <si>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</si>
  <si>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</si>
  <si>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</si>
  <si>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</si>
  <si>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</si>
  <si>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</si>
  <si>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</si>
  <si>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</si>
  <si>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</si>
  <si>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</si>
  <si>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</si>
  <si>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</si>
  <si>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</si>
  <si>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</si>
  <si>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</si>
  <si>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</si>
  <si>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</si>
  <si>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</si>
  <si>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</si>
  <si>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</si>
  <si>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</si>
  <si>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</si>
  <si>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</si>
  <si>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</si>
  <si>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</si>
  <si>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</si>
  <si>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</si>
  <si>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</si>
  <si>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</si>
  <si>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</si>
  <si>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</si>
  <si>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</si>
  <si>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</si>
  <si>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</si>
  <si>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</si>
  <si>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</si>
  <si>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</si>
  <si>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</si>
  <si>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</si>
  <si>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</si>
  <si>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</si>
  <si>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</si>
  <si>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</si>
  <si>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</si>
  <si>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</si>
  <si>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</si>
  <si>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</si>
  <si>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</si>
  <si>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</si>
  <si>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</si>
  <si>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</si>
  <si>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</si>
  <si>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</si>
  <si>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</si>
  <si>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</si>
  <si>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</si>
  <si>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</si>
  <si>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</si>
  <si>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</si>
  <si>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</si>
  <si>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</si>
  <si>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</si>
  <si>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</si>
  <si>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</si>
  <si>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</si>
  <si>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</si>
  <si>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</si>
  <si>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</si>
  <si>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</si>
  <si>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</si>
  <si>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</si>
  <si>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</si>
  <si>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</si>
  <si>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</si>
  <si>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</si>
  <si>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</si>
  <si>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</si>
  <si>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</si>
  <si>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</si>
  <si>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</si>
  <si>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</si>
  <si>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</si>
  <si>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</si>
  <si>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</si>
  <si>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</si>
  <si>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</si>
  <si>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</si>
  <si>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</si>
  <si>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</si>
  <si>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</si>
  <si>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</si>
  <si>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</si>
  <si>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</si>
  <si>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</si>
  <si>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</si>
  <si>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</si>
  <si>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</si>
  <si>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</si>
  <si>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</si>
  <si>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</si>
  <si>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</si>
  <si>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</si>
  <si>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</si>
  <si>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</si>
  <si>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</si>
  <si>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</si>
  <si>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</si>
  <si>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</si>
  <si>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</si>
  <si>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</si>
  <si>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</si>
  <si>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</si>
  <si>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</si>
  <si>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</si>
  <si>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</si>
  <si>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</si>
  <si>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</si>
  <si>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</si>
  <si>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</si>
  <si>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</si>
  <si>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</si>
  <si>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</si>
  <si>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</si>
  <si>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</si>
  <si>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</si>
  <si>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</si>
  <si>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</si>
  <si>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</si>
  <si>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</si>
  <si>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</si>
  <si>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</si>
  <si>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</si>
  <si>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</si>
  <si>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</si>
  <si>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</si>
  <si>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</si>
  <si>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</si>
  <si>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</si>
  <si>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</si>
  <si>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</si>
  <si>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</si>
  <si>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</si>
  <si>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</si>
  <si>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</si>
  <si>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</si>
  <si>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</si>
  <si>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</si>
  <si>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</si>
  <si>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</si>
  <si>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</si>
  <si>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</si>
  <si>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</si>
  <si>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</si>
  <si>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</si>
  <si>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</si>
  <si>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</si>
  <si>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</si>
  <si>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</si>
  <si>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</si>
  <si>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</si>
  <si>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</si>
  <si>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</si>
  <si>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</si>
  <si>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</si>
  <si>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</si>
  <si>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</si>
  <si>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</si>
  <si>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</si>
  <si>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</si>
  <si>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</si>
  <si>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</si>
  <si>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</si>
  <si>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</si>
  <si>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</si>
  <si>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</si>
  <si>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</si>
  <si>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</si>
  <si>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</si>
  <si>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</si>
  <si>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</si>
  <si>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</si>
  <si>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</si>
  <si>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</si>
  <si>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</si>
  <si>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</si>
  <si>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</si>
  <si>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</si>
  <si>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</si>
  <si>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</si>
  <si>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</si>
  <si>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</si>
  <si>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</si>
  <si>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</si>
  <si>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</si>
  <si>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</si>
  <si>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</si>
  <si>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</si>
  <si>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</si>
  <si>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</si>
  <si>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</si>
  <si>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</si>
  <si>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</si>
  <si>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</si>
  <si>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</si>
  <si>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</si>
  <si>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</si>
  <si>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</si>
  <si>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</si>
  <si>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</si>
  <si>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</si>
  <si>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</si>
  <si>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</si>
  <si>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</si>
  <si>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</si>
  <si>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</si>
  <si>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</si>
  <si>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</si>
  <si>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</si>
  <si>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</si>
  <si>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</si>
  <si>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</si>
  <si>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</si>
  <si>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</si>
  <si>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</si>
  <si>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</si>
  <si>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</si>
  <si>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</si>
  <si>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</si>
  <si>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</si>
  <si>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</si>
  <si>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</si>
  <si>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</si>
  <si>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</si>
  <si>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</si>
  <si>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</si>
  <si>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</si>
  <si>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</si>
  <si>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</si>
  <si>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</si>
  <si>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</si>
  <si>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</si>
  <si>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</si>
  <si>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</si>
  <si>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</si>
  <si>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</si>
  <si>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</si>
  <si>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</si>
  <si>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</si>
  <si>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</si>
  <si>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</si>
  <si>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</si>
  <si>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</si>
  <si>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</si>
  <si>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</si>
  <si>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</si>
  <si>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</si>
  <si>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</si>
  <si>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</si>
  <si>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</si>
  <si>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</si>
  <si>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</si>
  <si>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</si>
  <si>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</si>
  <si>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</si>
  <si>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</si>
  <si>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</si>
  <si>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</si>
  <si>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</si>
  <si>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</si>
  <si>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</si>
  <si>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</si>
  <si>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</si>
  <si>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</si>
  <si>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</si>
  <si>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</si>
  <si>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</si>
  <si>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</si>
  <si>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</si>
  <si>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</si>
  <si>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</si>
  <si>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</si>
  <si>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</si>
  <si>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</si>
  <si>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</si>
  <si>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</si>
  <si>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</si>
  <si>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</si>
  <si>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</si>
  <si>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</si>
  <si>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</si>
  <si>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</si>
  <si>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</si>
  <si>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</si>
  <si>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</si>
  <si>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</si>
  <si>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</si>
  <si>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</si>
  <si>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</si>
  <si>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</si>
  <si>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</si>
  <si>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</si>
  <si>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</si>
  <si>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</si>
  <si>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</si>
  <si>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</si>
  <si>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</si>
  <si>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</si>
  <si>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</si>
  <si>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</si>
  <si>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</si>
  <si>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</si>
  <si>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</si>
  <si>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</si>
  <si>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</si>
  <si>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</si>
  <si>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</si>
  <si>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</si>
  <si>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</si>
  <si>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</si>
  <si>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</si>
  <si>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</si>
  <si>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</si>
  <si>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</si>
  <si>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</si>
  <si>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</si>
  <si>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</si>
  <si>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</si>
  <si>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</si>
  <si>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</si>
  <si>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</si>
  <si>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</si>
  <si>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</si>
  <si>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</si>
  <si>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</si>
  <si>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</si>
  <si>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</si>
  <si>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</si>
  <si>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</si>
  <si>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</si>
  <si>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</si>
  <si>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</si>
  <si>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</si>
  <si>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</si>
  <si>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</si>
  <si>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</si>
  <si>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</si>
  <si>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</si>
  <si>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</si>
  <si>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</si>
  <si>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</si>
  <si>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</si>
  <si>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</si>
  <si>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</si>
  <si>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</si>
  <si>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</si>
  <si>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</si>
  <si>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</si>
  <si>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</si>
  <si>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</si>
  <si>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</si>
  <si>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</si>
  <si>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</si>
  <si>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</si>
  <si>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</si>
  <si>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</si>
  <si>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</si>
  <si>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</si>
  <si>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</si>
  <si>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</si>
  <si>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</si>
  <si>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</si>
  <si>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</si>
  <si>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</si>
  <si>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</si>
  <si>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</si>
  <si>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</si>
  <si>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</si>
  <si>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</si>
  <si>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</si>
  <si>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</si>
  <si>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</si>
  <si>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</si>
  <si>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</si>
  <si>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</si>
  <si>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</si>
  <si>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</si>
  <si>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</si>
  <si>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</si>
  <si>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</si>
  <si>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</si>
  <si>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</si>
  <si>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</si>
  <si>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</si>
  <si>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</si>
  <si>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</si>
  <si>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</si>
  <si>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</si>
  <si>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</si>
  <si>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</si>
  <si>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</si>
  <si>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</si>
  <si>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</si>
  <si>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</si>
  <si>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</si>
  <si>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</si>
  <si>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</si>
  <si>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</si>
  <si>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</si>
  <si>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</si>
  <si>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</si>
  <si>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</si>
  <si>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</si>
  <si>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</si>
  <si>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</si>
  <si>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</si>
  <si>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</si>
  <si>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</si>
  <si>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</si>
  <si>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</si>
  <si>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</si>
  <si>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</si>
  <si>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</si>
  <si>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</si>
  <si>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</si>
  <si>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</si>
  <si>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</si>
  <si>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</si>
  <si>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</si>
  <si>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</si>
  <si>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</si>
  <si>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</si>
  <si>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</si>
  <si>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</si>
  <si>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</si>
  <si>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</si>
  <si>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</si>
  <si>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</si>
  <si>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</si>
  <si>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</si>
  <si>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</si>
  <si>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</si>
  <si>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</si>
  <si>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</si>
  <si>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</si>
  <si>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</si>
  <si>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</si>
  <si>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</si>
  <si>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</si>
  <si>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</si>
  <si>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</si>
  <si>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</si>
  <si>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</si>
  <si>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</si>
  <si>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</si>
  <si>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</si>
  <si>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</si>
  <si>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</si>
  <si>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</si>
  <si>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</si>
  <si>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</si>
  <si>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</si>
  <si>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</si>
  <si>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</si>
  <si>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</si>
  <si>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</si>
  <si>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</si>
  <si>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</si>
  <si>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</si>
  <si>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</si>
  <si>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</si>
  <si>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</si>
  <si>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</si>
  <si>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</si>
  <si>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</si>
  <si>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</si>
  <si>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</si>
  <si>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</si>
  <si>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</si>
  <si>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</si>
  <si>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</si>
  <si>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</si>
  <si>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</si>
  <si>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</si>
  <si>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</si>
  <si>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</si>
  <si>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</si>
  <si>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</si>
  <si>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</si>
  <si>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</si>
  <si>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</si>
  <si>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</si>
  <si>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</si>
  <si>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</si>
  <si>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</si>
  <si>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</si>
  <si>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</si>
  <si>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</si>
  <si>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</si>
  <si>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</si>
  <si>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</si>
  <si>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</si>
  <si>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</si>
  <si>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</si>
  <si>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</si>
  <si>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</si>
  <si>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</si>
  <si>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</si>
  <si>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</si>
  <si>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</si>
  <si>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</si>
  <si>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</si>
  <si>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</si>
  <si>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</si>
  <si>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</si>
  <si>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</si>
  <si>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</si>
  <si>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</si>
  <si>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</si>
  <si>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</si>
  <si>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</si>
  <si>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</si>
  <si>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</si>
  <si>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</si>
  <si>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</si>
  <si>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</si>
  <si>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</si>
  <si>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</si>
  <si>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</si>
  <si>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</si>
  <si>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</si>
  <si>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</si>
  <si>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</si>
  <si>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</si>
  <si>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</si>
  <si>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</si>
  <si>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</si>
  <si>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</si>
  <si>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</si>
  <si>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</si>
  <si>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</si>
  <si>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</si>
  <si>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</si>
  <si>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</si>
  <si>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</si>
  <si>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</si>
  <si>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</si>
  <si>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</si>
  <si>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</si>
  <si>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</si>
  <si>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</si>
  <si>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</si>
  <si>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</si>
  <si>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</si>
  <si>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</si>
  <si>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</si>
  <si>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</si>
  <si>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</si>
  <si>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</si>
  <si>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</si>
  <si>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</si>
  <si>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</si>
  <si>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</si>
  <si>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</si>
  <si>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</si>
  <si>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</si>
  <si>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</si>
  <si>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</si>
  <si>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</si>
  <si>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</si>
  <si>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</si>
  <si>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</si>
  <si>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</si>
  <si>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</si>
  <si>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</si>
  <si>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</si>
  <si>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</si>
  <si>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</si>
  <si>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</si>
  <si>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</si>
  <si>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</si>
  <si>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</si>
  <si>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</si>
  <si>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</si>
  <si>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</si>
  <si>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</si>
  <si>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</si>
  <si>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</si>
  <si>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</si>
  <si>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</si>
  <si>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</si>
  <si>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</si>
  <si>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</si>
  <si>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</si>
  <si>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</si>
  <si>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</si>
  <si>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</si>
  <si>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</si>
  <si>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</si>
  <si>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</si>
  <si>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</si>
  <si>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</si>
  <si>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</si>
  <si>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</si>
  <si>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</si>
  <si>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</si>
  <si>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</si>
  <si>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</si>
  <si>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</si>
  <si>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</si>
  <si>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</si>
  <si>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</si>
  <si>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</si>
  <si>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</si>
  <si>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</si>
  <si>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</si>
  <si>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</si>
  <si>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</si>
  <si>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</si>
  <si>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</si>
  <si>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</si>
  <si>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</si>
  <si>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</si>
  <si>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</si>
  <si>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</si>
  <si>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</si>
  <si>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</si>
  <si>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</si>
  <si>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</si>
  <si>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</si>
  <si>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</si>
  <si>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</si>
  <si>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</si>
  <si>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</si>
  <si>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</si>
  <si>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</si>
  <si>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</si>
  <si>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</si>
  <si>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</si>
  <si>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</si>
  <si>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</si>
  <si>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</si>
  <si>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</si>
  <si>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</si>
  <si>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</si>
  <si>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</si>
  <si>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</si>
  <si>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</si>
  <si>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</si>
  <si>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</si>
  <si>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</si>
  <si>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</si>
  <si>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</si>
  <si>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</si>
  <si>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</si>
  <si>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</si>
  <si>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</si>
  <si>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</si>
  <si>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</si>
  <si>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</si>
  <si>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</si>
  <si>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</si>
  <si>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</si>
  <si>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</si>
  <si>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</si>
  <si>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</si>
  <si>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</si>
  <si>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</si>
  <si>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</si>
  <si>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</si>
  <si>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</si>
  <si>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</si>
  <si>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</si>
  <si>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</si>
  <si>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</si>
  <si>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</si>
  <si>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</si>
  <si>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</si>
  <si>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</si>
  <si>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</si>
  <si>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</si>
  <si>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</si>
  <si>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</si>
  <si>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</si>
  <si>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</si>
  <si>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</si>
  <si>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</si>
  <si>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</si>
  <si>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</si>
  <si>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</si>
  <si>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</si>
  <si>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</si>
  <si>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</si>
  <si>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</si>
  <si>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</si>
  <si>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</si>
  <si>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</si>
  <si>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</si>
  <si>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</si>
  <si>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</si>
  <si>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</si>
  <si>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</si>
  <si>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</si>
  <si>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</si>
  <si>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</si>
  <si>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</si>
  <si>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</si>
  <si>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</si>
  <si>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</si>
  <si>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</si>
  <si>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</si>
  <si>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</si>
  <si>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</si>
  <si>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</si>
  <si>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</si>
  <si>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</si>
  <si>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</si>
  <si>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</si>
  <si>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</si>
  <si>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</si>
  <si>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</si>
  <si>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</si>
  <si>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</si>
  <si>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</si>
  <si>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</si>
  <si>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</si>
  <si>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</si>
  <si>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</si>
  <si>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</si>
  <si>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</si>
  <si>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</si>
  <si>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</si>
  <si>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</si>
  <si>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</si>
  <si>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</si>
  <si>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</si>
  <si>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</si>
  <si>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</si>
  <si>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</si>
  <si>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</si>
  <si>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</si>
  <si>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</si>
  <si>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</si>
  <si>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</si>
  <si>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</si>
  <si>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</si>
  <si>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</si>
  <si>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</si>
  <si>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</si>
  <si>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</si>
  <si>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</si>
  <si>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</si>
  <si>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</si>
  <si>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</si>
  <si>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</si>
  <si>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</si>
  <si>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</si>
  <si>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</si>
  <si>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</si>
  <si>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</si>
  <si>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</si>
  <si>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</si>
  <si>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</si>
  <si>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</si>
  <si>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</si>
  <si>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</si>
  <si>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</si>
  <si>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</si>
  <si>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</si>
  <si>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</si>
  <si>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</si>
  <si>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</si>
  <si>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</si>
  <si>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</si>
  <si>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</si>
  <si>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</si>
  <si>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</si>
  <si>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</si>
  <si>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</si>
  <si>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</si>
  <si>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</si>
  <si>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</si>
  <si>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</si>
  <si>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</si>
  <si>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</si>
  <si>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</si>
  <si>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</si>
  <si>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</si>
  <si>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</si>
  <si>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</si>
  <si>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</si>
  <si>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</si>
  <si>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</si>
  <si>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</si>
  <si>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</si>
  <si>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</si>
  <si>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</si>
  <si>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</si>
  <si>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</si>
  <si>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</si>
  <si>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</si>
  <si>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</si>
  <si>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</si>
  <si>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</si>
  <si>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</si>
  <si>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</si>
  <si>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</si>
  <si>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</si>
  <si>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</si>
  <si>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</si>
  <si>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</si>
  <si>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</si>
  <si>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</si>
  <si>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</si>
  <si>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</si>
  <si>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</si>
  <si>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</si>
  <si>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</si>
  <si>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</si>
  <si>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</si>
  <si>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</si>
  <si>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</si>
  <si>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</si>
  <si>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</si>
  <si>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</si>
  <si>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</si>
  <si>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</si>
  <si>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</si>
  <si>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</si>
  <si>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</si>
  <si>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</si>
  <si>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</si>
  <si>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</si>
  <si>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</si>
  <si>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</si>
  <si>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</si>
  <si>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</si>
  <si>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</si>
  <si>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</si>
  <si>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</si>
  <si>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</si>
  <si>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</si>
  <si>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</si>
  <si>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</si>
  <si>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</si>
  <si>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</si>
  <si>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</si>
  <si>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</si>
  <si>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</si>
  <si>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</si>
  <si>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</si>
  <si>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</si>
  <si>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</si>
  <si>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</si>
  <si>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</si>
  <si>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</si>
  <si>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</si>
  <si>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</si>
  <si>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</si>
  <si>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</si>
  <si>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</si>
  <si>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</si>
  <si>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</si>
  <si>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</si>
  <si>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</si>
  <si>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</si>
  <si>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</si>
  <si>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</si>
  <si>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</si>
  <si>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</si>
  <si>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</si>
  <si>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</si>
  <si>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</si>
  <si>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</si>
  <si>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</si>
  <si>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</si>
  <si>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</si>
  <si>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</si>
  <si>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</si>
  <si>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</si>
  <si>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</si>
  <si>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</si>
  <si>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</si>
  <si>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</si>
  <si>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</si>
  <si>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</si>
  <si>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</si>
  <si>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</si>
  <si>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</si>
  <si>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</si>
  <si>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</si>
  <si>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</si>
  <si>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</si>
  <si>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</si>
  <si>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</si>
  <si>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</si>
  <si>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</si>
  <si>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</si>
  <si>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</si>
  <si>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</si>
  <si>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</si>
  <si>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</si>
  <si>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</si>
  <si>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</si>
  <si>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</si>
  <si>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</si>
  <si>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</si>
  <si>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</si>
  <si>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</si>
  <si>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</si>
  <si>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</si>
  <si>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</si>
  <si>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</si>
  <si>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</si>
  <si>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</si>
  <si>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</si>
  <si>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</si>
  <si>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</si>
  <si>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</si>
  <si>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</si>
  <si>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</si>
  <si>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</si>
  <si>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</si>
  <si>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</si>
  <si>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</si>
  <si>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</si>
  <si>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</si>
  <si>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</si>
  <si>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</si>
  <si>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</si>
  <si>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</si>
  <si>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</si>
  <si>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</si>
  <si>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</si>
  <si>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</si>
  <si>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</si>
  <si>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</si>
  <si>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</si>
  <si>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</si>
  <si>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</si>
  <si>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</si>
  <si>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</si>
  <si>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</si>
  <si>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</si>
  <si>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</si>
  <si>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</si>
  <si>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</si>
  <si>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</si>
  <si>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</si>
  <si>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</si>
  <si>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</si>
  <si>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</si>
  <si>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</si>
  <si>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</si>
  <si>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</si>
  <si>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</si>
  <si>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</si>
  <si>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</si>
  <si>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</si>
  <si>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</si>
  <si>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</si>
  <si>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</si>
  <si>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</si>
  <si>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</si>
  <si>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</si>
  <si>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</si>
  <si>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</si>
  <si>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</si>
  <si>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</si>
  <si>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</si>
  <si>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</si>
  <si>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</si>
  <si>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</si>
  <si>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</si>
  <si>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</si>
  <si>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</si>
  <si>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</si>
  <si>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</si>
  <si>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</si>
  <si>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</si>
  <si>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</si>
  <si>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</si>
  <si>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</si>
  <si>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</si>
  <si>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</si>
  <si>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</si>
  <si>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</si>
  <si>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</si>
  <si>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</si>
  <si>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</si>
  <si>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</si>
  <si>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</si>
  <si>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</si>
  <si>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</si>
  <si>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</si>
  <si>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</si>
  <si>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</si>
  <si>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</si>
  <si>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</si>
  <si>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</si>
  <si>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</si>
  <si>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</si>
  <si>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</si>
  <si>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</si>
  <si>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</si>
  <si>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</si>
  <si>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</si>
  <si>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</si>
  <si>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</si>
  <si>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</si>
  <si>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</si>
  <si>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</si>
  <si>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</si>
  <si>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</si>
  <si>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</si>
  <si>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</si>
  <si>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</si>
  <si>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</si>
  <si>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</si>
  <si>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</si>
  <si>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</si>
  <si>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</si>
  <si>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</si>
  <si>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</si>
  <si>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</si>
  <si>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</si>
  <si>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</si>
  <si>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</si>
  <si>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</si>
  <si>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</si>
  <si>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</si>
  <si>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</si>
  <si>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</si>
  <si>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</si>
  <si>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</si>
  <si>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</si>
  <si>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</si>
  <si>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</si>
  <si>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</si>
  <si>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</si>
  <si>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</si>
  <si>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</si>
  <si>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</si>
  <si>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</si>
  <si>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</si>
  <si>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</si>
  <si>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</si>
  <si>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</si>
  <si>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</si>
  <si>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</si>
  <si>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</si>
  <si>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</si>
  <si>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</si>
  <si>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</si>
  <si>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</si>
  <si>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</si>
  <si>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</si>
  <si>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</si>
  <si>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</si>
  <si>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</si>
  <si>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</si>
  <si>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</si>
  <si>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Count of Sub-Category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</si>
  <si>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</si>
  <si>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</si>
  <si>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</si>
  <si>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</si>
  <si>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</si>
  <si>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</si>
  <si>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</si>
  <si>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</si>
  <si>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</si>
  <si>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</si>
  <si>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</si>
  <si>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</si>
  <si>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</si>
  <si>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</si>
  <si>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</si>
  <si>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</si>
  <si>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</si>
  <si>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 xml:space="preserve">Number Failed </t>
  </si>
  <si>
    <t>Number Canceled</t>
  </si>
  <si>
    <t xml:space="preserve">Total Projects 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</si>
  <si>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</si>
  <si>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</si>
  <si>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</si>
  <si>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</si>
  <si>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</si>
  <si>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</si>
  <si>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</si>
  <si>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</si>
  <si>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</si>
  <si>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</si>
  <si>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</si>
  <si>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</si>
  <si>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</si>
  <si>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</si>
  <si>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</si>
  <si>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</si>
  <si>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</si>
  <si>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</si>
  <si>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</si>
  <si>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</si>
  <si>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 xml:space="preserve">Standard Deviation </t>
  </si>
  <si>
    <t>Sucessful</t>
  </si>
  <si>
    <t>Failed</t>
  </si>
  <si>
    <t xml:space="preserve">Considering this results, the median value better summarizes the data, since there is a high difference between the maximum and the minimum value in both cases. </t>
  </si>
  <si>
    <t xml:space="preserve">There is more variability in the sucessful 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</si>
</sst>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0" fontId="18" fillId="2" borderId="10" xfId="6" applyFont="1" applyBorder="1" applyAlignment="1">
      <alignment horizontal="center"/>
    </xf>
    <xf numFmtId="0" fontId="19" fillId="3" borderId="10" xfId="7" applyFont="1" applyBorder="1" applyAlignment="1">
      <alignment horizontal="center"/>
    </xf>
    <xf numFmtId="0" fontId="16" fillId="0" borderId="10" xfId="0" applyFont="1" applyBorder="1"/>
    <xf numFmtId="168" fontId="0" fillId="0" borderId="10" xfId="0" applyNumberFormat="1" applyBorder="1"/>
    <xf numFmtId="0" fontId="6" fillId="2" borderId="10" xfId="6" applyBorder="1"/>
    <xf numFmtId="0" fontId="7" fillId="3" borderId="10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[Module1_challenge.VBA.xlsx]Parent 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1-A945-BEC1-C38F14EC2966}"/>
            </c:ext>
          </c:extLst>
        </c:ser>
        <c:ser>
          <c:idx val="1"/>
          <c:order val="1"/>
          <c:tx>
            <c:strRef>
              <c:f>'Parent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1-A945-BEC1-C38F14EC2966}"/>
            </c:ext>
          </c:extLst>
        </c:ser>
        <c:ser>
          <c:idx val="2"/>
          <c:order val="2"/>
          <c:tx>
            <c:strRef>
              <c:f>'Parent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Category'!$D$7:$D$16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1-A945-BEC1-C38F14EC2966}"/>
            </c:ext>
          </c:extLst>
        </c:ser>
        <c:ser>
          <c:idx val="3"/>
          <c:order val="3"/>
          <c:tx>
            <c:strRef>
              <c:f>'Parent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A1-A945-BEC1-C38F14EC2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6815"/>
        <c:axId val="55978543"/>
      </c:barChart>
      <c:catAx>
        <c:axId val="559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543"/>
        <c:crosses val="autoZero"/>
        <c:auto val="1"/>
        <c:lblAlgn val="ctr"/>
        <c:lblOffset val="100"/>
        <c:noMultiLvlLbl val="0"/>
      </c:catAx>
      <c:valAx>
        <c:axId val="559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[Module1_challenge.VBA.xlsx]Sub-Category!PivotTable7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E-4A48-A3AE-D56EBDB8325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E-4A48-A3AE-D56EBDB8325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E-4A48-A3AE-D56EBDB8325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E-4A48-A3AE-D56EBDB8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0607"/>
        <c:axId val="41708927"/>
      </c:barChart>
      <c:catAx>
        <c:axId val="417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8927"/>
        <c:crosses val="autoZero"/>
        <c:auto val="1"/>
        <c:lblAlgn val="ctr"/>
        <c:lblOffset val="100"/>
        <c:noMultiLvlLbl val="0"/>
      </c:catAx>
      <c:valAx>
        <c:axId val="417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[Module1_challenge.VBA.xlsx]Launch Date!PivotTable12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D24A-87A5-FB5762CA8576}"/>
            </c:ext>
          </c:extLst>
        </c:ser>
        <c:ser>
          <c:idx val="1"/>
          <c:order val="1"/>
          <c:tx>
            <c:strRef>
              <c:f>'Launch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4-D24A-87A5-FB5762CA8576}"/>
            </c:ext>
          </c:extLst>
        </c:ser>
        <c:ser>
          <c:idx val="2"/>
          <c:order val="2"/>
          <c:tx>
            <c:strRef>
              <c:f>'Launch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4-D24A-87A5-FB5762CA8576}"/>
            </c:ext>
          </c:extLst>
        </c:ser>
        <c:ser>
          <c:idx val="3"/>
          <c:order val="3"/>
          <c:tx>
            <c:strRef>
              <c:f>'Launch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4-D24A-87A5-FB5762CA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84319"/>
        <c:axId val="63696511"/>
      </c:barChart>
      <c:catAx>
        <c:axId val="7147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6511"/>
        <c:crosses val="autoZero"/>
        <c:auto val="1"/>
        <c:lblAlgn val="ctr"/>
        <c:lblOffset val="100"/>
        <c:noMultiLvlLbl val="0"/>
      </c:catAx>
      <c:valAx>
        <c:axId val="636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F-274D-A7CE-5D17D1091ADE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F-274D-A7CE-5D17D1091ADE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F-274D-A7CE-5D17D109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1983"/>
        <c:axId val="53224959"/>
      </c:lineChart>
      <c:catAx>
        <c:axId val="558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4959"/>
        <c:crosses val="autoZero"/>
        <c:auto val="1"/>
        <c:lblAlgn val="ctr"/>
        <c:lblOffset val="100"/>
        <c:noMultiLvlLbl val="0"/>
      </c:catAx>
      <c:valAx>
        <c:axId val="53224959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9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</xdr:row>
      <xdr:rowOff>101600</xdr:rowOff>
    </xdr:from>
    <xdr:to>
      <xdr:col>16</xdr:col>
      <xdr:colOff>38100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5E073-B6F8-EF06-C8B0-1897D7518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</xdr:row>
      <xdr:rowOff>101600</xdr:rowOff>
    </xdr:from>
    <xdr:to>
      <xdr:col>19</xdr:col>
      <xdr:colOff>228600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D27A2-26B0-FDA7-1999-91EC76CE8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190500</xdr:rowOff>
    </xdr:from>
    <xdr:to>
      <xdr:col>15</xdr:col>
      <xdr:colOff>812800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E8CB0E-4ADD-333A-2102-7CFC7023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16</xdr:row>
      <xdr:rowOff>19050</xdr:rowOff>
    </xdr:from>
    <xdr:to>
      <xdr:col>9</xdr:col>
      <xdr:colOff>190500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AC820-66C1-5802-CB0B-257BACE94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460487037039" missingItemsLimit="0" createdVersion="8" refreshedVersion="8" minRefreshableVersion="3" recordCount="1001" xr:uid="{13145535-A441-BC49-875D-B0C3B619FED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5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a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468884259259" createdVersion="8" refreshedVersion="8" minRefreshableVersion="3" recordCount="1001" xr:uid="{6E19137D-03D9-814F-9F87-35B6FB3C7B3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5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B30BA-9BC2-CC4A-974C-2092433947A0}" name="PivotTable4" cacheId="5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4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4D2BD-E214-9E42-93C1-E4F461E12631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290A8-EFF2-0843-923C-4F6FFAEFD07C}" name="PivotTable12" cacheId="39" applyNumberFormats="0" applyBorderFormats="0" applyFontFormats="0" applyPatternFormats="0" applyAlignmentFormats="0" applyWidthHeightFormats="1" dataCaption="Values" missingCaption="-" showMissing="0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workbookViewId="0">
      <selection activeCell="V3" sqref="V2:V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7" max="17" width="14.33203125" bestFit="1" customWidth="1"/>
    <col min="18" max="18" width="16.6640625" bestFit="1" customWidth="1"/>
    <col min="19" max="19" width="21.83203125" bestFit="1" customWidth="1"/>
    <col min="20" max="20" width="20.3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E2*100/D2</f>
        <v>0</v>
      </c>
      <c r="P2">
        <f>0</f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  <c r="V2" s="8"/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E3*100/D3</f>
        <v>1040</v>
      </c>
      <c r="P3">
        <f t="shared" ref="P3:P66" si="1">E3/G3</f>
        <v>92.151898734177209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  <c r="V3" s="8"/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131.47878228782287</v>
      </c>
      <c r="P4">
        <f t="shared" si="1"/>
        <v>100.01614035087719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58.976190476190474</v>
      </c>
      <c r="P5">
        <f t="shared" si="1"/>
        <v>103.20833333333333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>
        <f t="shared" si="1"/>
        <v>99.339622641509436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>
        <f t="shared" si="1"/>
        <v>75.833333333333329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</v>
      </c>
      <c r="P8">
        <f t="shared" si="1"/>
        <v>60.555555555555557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>
        <f t="shared" si="1"/>
        <v>64.93832599118943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>
        <f t="shared" si="1"/>
        <v>30.997175141242938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>
        <f t="shared" si="1"/>
        <v>72.909090909090907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>
        <f t="shared" si="1"/>
        <v>112.22222222222223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89.349206349206355</v>
      </c>
      <c r="P14">
        <f t="shared" si="1"/>
        <v>102.34545454545454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245.11904761904762</v>
      </c>
      <c r="P15">
        <f t="shared" si="1"/>
        <v>105.05102040816327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66.769503546099287</v>
      </c>
      <c r="P16">
        <f t="shared" si="1"/>
        <v>94.144999999999996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47.307881773399018</v>
      </c>
      <c r="P17">
        <f t="shared" si="1"/>
        <v>84.986725663716811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>
        <f t="shared" si="1"/>
        <v>107.96236989591674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>
        <f t="shared" si="1"/>
        <v>45.103703703703701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>
        <f t="shared" si="1"/>
        <v>45.001483679525222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>
        <f t="shared" si="1"/>
        <v>105.97134670487107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>
        <f t="shared" si="1"/>
        <v>69.055555555555557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>
        <f t="shared" si="1"/>
        <v>85.044943820224717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332.04444444444442</v>
      </c>
      <c r="P25">
        <f t="shared" si="1"/>
        <v>105.22535211267606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>
        <f t="shared" si="1"/>
        <v>39.003741114852225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>
        <f t="shared" si="1"/>
        <v>73.030674846625772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>
        <f t="shared" si="1"/>
        <v>35.009459459459457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105.22553516819572</v>
      </c>
      <c r="P30">
        <f t="shared" si="1"/>
        <v>61.997747747747745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328.89978213507624</v>
      </c>
      <c r="P31">
        <f t="shared" si="1"/>
        <v>94.000622665006233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>
        <f t="shared" si="1"/>
        <v>112.05426356589147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>
        <f t="shared" si="1"/>
        <v>48.008849557522126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>
        <f t="shared" si="1"/>
        <v>38.004334633723452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>
        <f t="shared" si="1"/>
        <v>35.000184535892231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>
        <f t="shared" si="1"/>
        <v>95.993893129770996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157.28571428571428</v>
      </c>
      <c r="P38">
        <f t="shared" si="1"/>
        <v>68.8125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>
        <f t="shared" si="1"/>
        <v>105.97196261682242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>
        <f t="shared" si="1"/>
        <v>75.261194029850742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>
        <f t="shared" si="1"/>
        <v>57.125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>
        <f t="shared" si="1"/>
        <v>75.141414141414145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212.92857142857142</v>
      </c>
      <c r="P43">
        <f t="shared" si="1"/>
        <v>107.42342342342343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>
        <f t="shared" si="1"/>
        <v>35.995495495495497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>
        <f t="shared" si="1"/>
        <v>26.998873148744366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>
        <f t="shared" si="1"/>
        <v>107.56122448979592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>
        <f t="shared" si="1"/>
        <v>94.375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114.78378378378379</v>
      </c>
      <c r="P48">
        <f t="shared" si="1"/>
        <v>46.163043478260867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>
        <f t="shared" si="1"/>
        <v>47.845637583892618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>
        <f t="shared" si="1"/>
        <v>53.007815713698065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>
        <f t="shared" si="1"/>
        <v>45.059405940594061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>
        <f t="shared" si="1"/>
        <v>99.006816632583508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>
        <f t="shared" si="1"/>
        <v>32.786666666666669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>
        <f t="shared" si="1"/>
        <v>59.119617224880386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>
        <f t="shared" si="1"/>
        <v>44.93333333333333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>
        <f t="shared" si="1"/>
        <v>89.664122137404576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>
        <f t="shared" si="1"/>
        <v>70.079268292682926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>
        <f t="shared" si="1"/>
        <v>31.059701492537314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227.11111111111111</v>
      </c>
      <c r="P60">
        <f t="shared" si="1"/>
        <v>29.061611374407583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275.07142857142856</v>
      </c>
      <c r="P61">
        <f t="shared" si="1"/>
        <v>30.0859375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>
        <f t="shared" si="1"/>
        <v>84.998125000000002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>
        <f t="shared" si="1"/>
        <v>82.001775410563695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>
        <f t="shared" si="1"/>
        <v>58.040160642570278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>
        <f t="shared" si="1"/>
        <v>71.94736842105263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E67*100/D67</f>
        <v>236.14754098360655</v>
      </c>
      <c r="P67">
        <f t="shared" ref="P67:P130" si="5">E67/G67</f>
        <v>61.038135593220339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45.068965517241381</v>
      </c>
      <c r="P68">
        <f t="shared" si="5"/>
        <v>108.91666666666667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162.38567493112947</v>
      </c>
      <c r="P69">
        <f t="shared" si="5"/>
        <v>29.001722017220171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254.52631578947367</v>
      </c>
      <c r="P70">
        <f t="shared" si="5"/>
        <v>58.975609756097562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24.063291139240505</v>
      </c>
      <c r="P71">
        <f t="shared" si="5"/>
        <v>111.82352941176471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123.74140625</v>
      </c>
      <c r="P72">
        <f t="shared" si="5"/>
        <v>63.995555555555555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108.06666666666666</v>
      </c>
      <c r="P73">
        <f t="shared" si="5"/>
        <v>85.315789473684205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670.33333333333337</v>
      </c>
      <c r="P74">
        <f t="shared" si="5"/>
        <v>74.481481481481481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660.92857142857144</v>
      </c>
      <c r="P75">
        <f t="shared" si="5"/>
        <v>105.14772727272727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122.46153846153847</v>
      </c>
      <c r="P76">
        <f t="shared" si="5"/>
        <v>56.188235294117646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150.57731958762886</v>
      </c>
      <c r="P77">
        <f t="shared" si="5"/>
        <v>85.917647058823533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78.106590724165983</v>
      </c>
      <c r="P78">
        <f t="shared" si="5"/>
        <v>57.00296912114014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46.94736842105263</v>
      </c>
      <c r="P79">
        <f t="shared" si="5"/>
        <v>79.642857142857139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300.8</v>
      </c>
      <c r="P80">
        <f t="shared" si="5"/>
        <v>41.018181818181816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69.598615916955012</v>
      </c>
      <c r="P81">
        <f t="shared" si="5"/>
        <v>48.004773269689736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637.4545454545455</v>
      </c>
      <c r="P82">
        <f t="shared" si="5"/>
        <v>55.212598425196852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225.33928571428572</v>
      </c>
      <c r="P83">
        <f t="shared" si="5"/>
        <v>92.109489051094897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1497.3</v>
      </c>
      <c r="P84">
        <f t="shared" si="5"/>
        <v>83.183333333333337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37.590225563909776</v>
      </c>
      <c r="P85">
        <f t="shared" si="5"/>
        <v>39.996000000000002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132.36942675159236</v>
      </c>
      <c r="P86">
        <f t="shared" si="5"/>
        <v>111.1336898395722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131.22448979591837</v>
      </c>
      <c r="P87">
        <f t="shared" si="5"/>
        <v>90.563380281690144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167.63513513513513</v>
      </c>
      <c r="P88">
        <f t="shared" si="5"/>
        <v>61.108374384236456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61.984886649874056</v>
      </c>
      <c r="P89">
        <f t="shared" si="5"/>
        <v>83.022941970310384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260.75</v>
      </c>
      <c r="P90">
        <f t="shared" si="5"/>
        <v>110.76106194690266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252.58823529411765</v>
      </c>
      <c r="P91">
        <f t="shared" si="5"/>
        <v>89.458333333333329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78.615384615384613</v>
      </c>
      <c r="P92">
        <f t="shared" si="5"/>
        <v>57.849056603773583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48.404406999351913</v>
      </c>
      <c r="P93">
        <f t="shared" si="5"/>
        <v>109.99705449189985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258.875</v>
      </c>
      <c r="P94">
        <f t="shared" si="5"/>
        <v>103.96586345381526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60.548713235294116</v>
      </c>
      <c r="P95">
        <f t="shared" si="5"/>
        <v>107.99508196721311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303.68965517241378</v>
      </c>
      <c r="P96">
        <f t="shared" si="5"/>
        <v>48.927777777777777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113</v>
      </c>
      <c r="P97">
        <f t="shared" si="5"/>
        <v>37.666666666666664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217.37876614060258</v>
      </c>
      <c r="P98">
        <f t="shared" si="5"/>
        <v>64.999141999141997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926.69230769230774</v>
      </c>
      <c r="P99">
        <f t="shared" si="5"/>
        <v>106.61061946902655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33.692229038854805</v>
      </c>
      <c r="P100">
        <f t="shared" si="5"/>
        <v>27.009016393442622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196.72368421052633</v>
      </c>
      <c r="P101">
        <f t="shared" si="5"/>
        <v>91.16463414634147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</v>
      </c>
      <c r="P102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1021.4444444444445</v>
      </c>
      <c r="P103">
        <f t="shared" si="5"/>
        <v>56.054878048780488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281.67567567567568</v>
      </c>
      <c r="P104">
        <f t="shared" si="5"/>
        <v>31.017857142857142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24.61</v>
      </c>
      <c r="P105">
        <f t="shared" si="5"/>
        <v>66.513513513513516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143.14010067114094</v>
      </c>
      <c r="P106">
        <f t="shared" si="5"/>
        <v>89.005216484089729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144.54411764705881</v>
      </c>
      <c r="P107">
        <f t="shared" si="5"/>
        <v>103.46315789473684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359.12820512820514</v>
      </c>
      <c r="P108">
        <f t="shared" si="5"/>
        <v>95.278911564625844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186.48571428571429</v>
      </c>
      <c r="P109">
        <f t="shared" si="5"/>
        <v>75.895348837209298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595.26666666666665</v>
      </c>
      <c r="P110">
        <f t="shared" si="5"/>
        <v>107.57831325301204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59.21153846153846</v>
      </c>
      <c r="P111">
        <f t="shared" si="5"/>
        <v>51.31666666666667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14.962780898876405</v>
      </c>
      <c r="P112">
        <f t="shared" si="5"/>
        <v>71.983108108108112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119.95602605863192</v>
      </c>
      <c r="P113">
        <f t="shared" si="5"/>
        <v>108.95414201183432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268.82978723404256</v>
      </c>
      <c r="P114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376.87878787878788</v>
      </c>
      <c r="P115">
        <f t="shared" si="5"/>
        <v>94.938931297709928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727.15789473684208</v>
      </c>
      <c r="P116">
        <f t="shared" si="5"/>
        <v>109.65079365079364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87.211757648470311</v>
      </c>
      <c r="P117">
        <f t="shared" si="5"/>
        <v>44.001815980629537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88</v>
      </c>
      <c r="P118">
        <f t="shared" si="5"/>
        <v>86.794520547945211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173.9387755102041</v>
      </c>
      <c r="P119">
        <f t="shared" si="5"/>
        <v>30.992727272727272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117.61111111111111</v>
      </c>
      <c r="P120">
        <f t="shared" si="5"/>
        <v>94.791044776119406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214.96</v>
      </c>
      <c r="P121">
        <f t="shared" si="5"/>
        <v>69.79220779220779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149.49667110519309</v>
      </c>
      <c r="P122">
        <f t="shared" si="5"/>
        <v>63.003367003367003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219.33995584988963</v>
      </c>
      <c r="P123">
        <f t="shared" si="5"/>
        <v>110.0343300110742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64.367690058479539</v>
      </c>
      <c r="P124">
        <f t="shared" si="5"/>
        <v>25.997933274284026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18.622397298818232</v>
      </c>
      <c r="P125">
        <f t="shared" si="5"/>
        <v>49.987915407854985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367.76923076923077</v>
      </c>
      <c r="P126">
        <f t="shared" si="5"/>
        <v>101.72340425531915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159.90566037735849</v>
      </c>
      <c r="P127">
        <f t="shared" si="5"/>
        <v>47.083333333333336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38.633185349611544</v>
      </c>
      <c r="P128">
        <f t="shared" si="5"/>
        <v>89.944444444444443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51.421511627906973</v>
      </c>
      <c r="P129">
        <f t="shared" si="5"/>
        <v>78.96875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60.334277620396598</v>
      </c>
      <c r="P130">
        <f t="shared" si="5"/>
        <v>80.067669172932327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E131*100/D131</f>
        <v>3.2026936026936026</v>
      </c>
      <c r="P131">
        <f t="shared" ref="P131:P194" si="9">E131/G131</f>
        <v>86.472727272727269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155.46875</v>
      </c>
      <c r="P132">
        <f t="shared" si="9"/>
        <v>28.001876172607879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100.85974499089254</v>
      </c>
      <c r="P133">
        <f t="shared" si="9"/>
        <v>67.996725337699544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116.18181818181819</v>
      </c>
      <c r="P134">
        <f t="shared" si="9"/>
        <v>43.078651685393261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310.77777777777777</v>
      </c>
      <c r="P135">
        <f t="shared" si="9"/>
        <v>87.95597484276729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89.73668341708543</v>
      </c>
      <c r="P136">
        <f t="shared" si="9"/>
        <v>94.987234042553197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71.272727272727266</v>
      </c>
      <c r="P137">
        <f t="shared" si="9"/>
        <v>46.905982905982903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3.2862318840579712</v>
      </c>
      <c r="P138">
        <f t="shared" si="9"/>
        <v>46.913793103448278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261.77777777777777</v>
      </c>
      <c r="P139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96</v>
      </c>
      <c r="P140">
        <f t="shared" si="9"/>
        <v>80.139130434782615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20.896851248642779</v>
      </c>
      <c r="P141">
        <f t="shared" si="9"/>
        <v>59.036809815950917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223.16363636363636</v>
      </c>
      <c r="P142">
        <f t="shared" si="9"/>
        <v>65.989247311827953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101.59097978227061</v>
      </c>
      <c r="P143">
        <f t="shared" si="9"/>
        <v>60.992530345471522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230.04</v>
      </c>
      <c r="P144">
        <f t="shared" si="9"/>
        <v>98.307692307692307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135.59259259259258</v>
      </c>
      <c r="P14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129.1</v>
      </c>
      <c r="P146">
        <f t="shared" si="9"/>
        <v>86.066666666666663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236.512</v>
      </c>
      <c r="P147">
        <f t="shared" si="9"/>
        <v>76.989583333333329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17.25</v>
      </c>
      <c r="P148">
        <f t="shared" si="9"/>
        <v>29.764705882352942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112.49397590361446</v>
      </c>
      <c r="P149">
        <f t="shared" si="9"/>
        <v>46.91959798994975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121.02150537634408</v>
      </c>
      <c r="P150">
        <f t="shared" si="9"/>
        <v>105.18691588785046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219.87096774193549</v>
      </c>
      <c r="P151">
        <f t="shared" si="9"/>
        <v>69.907692307692301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1</v>
      </c>
      <c r="P152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64.166909620991248</v>
      </c>
      <c r="P153">
        <f t="shared" si="9"/>
        <v>60.011588275391958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423.06746987951806</v>
      </c>
      <c r="P154">
        <f t="shared" si="9"/>
        <v>52.006220379146917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92.984160506863773</v>
      </c>
      <c r="P155">
        <f t="shared" si="9"/>
        <v>31.000176025347649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58.75656742556918</v>
      </c>
      <c r="P156">
        <f t="shared" si="9"/>
        <v>95.042492917847028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65.022222222222226</v>
      </c>
      <c r="P157">
        <f t="shared" si="9"/>
        <v>75.968174204355108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73.939560439560438</v>
      </c>
      <c r="P158">
        <f t="shared" si="9"/>
        <v>71.013192612137203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52.666666666666664</v>
      </c>
      <c r="P159">
        <f t="shared" si="9"/>
        <v>73.733333333333334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220.95238095238096</v>
      </c>
      <c r="P160">
        <f t="shared" si="9"/>
        <v>113.17073170731707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100.01150627615063</v>
      </c>
      <c r="P161">
        <f t="shared" si="9"/>
        <v>105.00933552992861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162.3125</v>
      </c>
      <c r="P162">
        <f t="shared" si="9"/>
        <v>79.176829268292678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78.181818181818187</v>
      </c>
      <c r="P163">
        <f t="shared" si="9"/>
        <v>57.333333333333336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149.73770491803279</v>
      </c>
      <c r="P164">
        <f t="shared" si="9"/>
        <v>58.178343949044589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253.25714285714287</v>
      </c>
      <c r="P165">
        <f t="shared" si="9"/>
        <v>36.032520325203251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100.16943521594685</v>
      </c>
      <c r="P166">
        <f t="shared" si="9"/>
        <v>107.99068767908309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121.99004424778761</v>
      </c>
      <c r="P167">
        <f t="shared" si="9"/>
        <v>44.005985634477256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137.13265306122449</v>
      </c>
      <c r="P168">
        <f t="shared" si="9"/>
        <v>55.077868852459019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415.53846153846155</v>
      </c>
      <c r="P169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31.30913348946136</v>
      </c>
      <c r="P170">
        <f t="shared" si="9"/>
        <v>41.996858638743454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424.08154506437768</v>
      </c>
      <c r="P171">
        <f t="shared" si="9"/>
        <v>77.988161010260455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2.93886230728336</v>
      </c>
      <c r="P172">
        <f t="shared" si="9"/>
        <v>82.507462686567166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10.63265306122449</v>
      </c>
      <c r="P173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82.875</v>
      </c>
      <c r="P174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163.01447776628748</v>
      </c>
      <c r="P175">
        <f t="shared" si="9"/>
        <v>100.98334401024984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894.66666666666663</v>
      </c>
      <c r="P176">
        <f t="shared" si="9"/>
        <v>111.83333333333333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26.19150110375276</v>
      </c>
      <c r="P177">
        <f t="shared" si="9"/>
        <v>41.999115044247787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74.834782608695647</v>
      </c>
      <c r="P178">
        <f t="shared" si="9"/>
        <v>110.05115089514067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416.47680412371136</v>
      </c>
      <c r="P179">
        <f t="shared" si="9"/>
        <v>58.997079225994888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96.208333333333329</v>
      </c>
      <c r="P180">
        <f t="shared" si="9"/>
        <v>32.985714285714288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357.71910112359552</v>
      </c>
      <c r="P181">
        <f t="shared" si="9"/>
        <v>45.005654509471306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308.45714285714286</v>
      </c>
      <c r="P182">
        <f t="shared" si="9"/>
        <v>81.98196487897485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61.802325581395351</v>
      </c>
      <c r="P183">
        <f t="shared" si="9"/>
        <v>39.080882352941174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722.32472324723244</v>
      </c>
      <c r="P184">
        <f t="shared" si="9"/>
        <v>58.996383363471971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69.117647058823536</v>
      </c>
      <c r="P185">
        <f t="shared" si="9"/>
        <v>40.988372093023258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293.05555555555554</v>
      </c>
      <c r="P186">
        <f t="shared" si="9"/>
        <v>31.029411764705884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71.8</v>
      </c>
      <c r="P187">
        <f t="shared" si="9"/>
        <v>37.789473684210527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31.934684684684683</v>
      </c>
      <c r="P188">
        <f t="shared" si="9"/>
        <v>32.006772009029348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229.87375415282392</v>
      </c>
      <c r="P189">
        <f t="shared" si="9"/>
        <v>95.966712898751737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32.012195121951223</v>
      </c>
      <c r="P190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23.525352848928385</v>
      </c>
      <c r="P191">
        <f t="shared" si="9"/>
        <v>102.0498866213152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68.594594594594597</v>
      </c>
      <c r="P192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37.952380952380949</v>
      </c>
      <c r="P193">
        <f t="shared" si="9"/>
        <v>37.069767441860463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19.992957746478872</v>
      </c>
      <c r="P194">
        <f t="shared" si="9"/>
        <v>35.049382716049379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E195*100/D195</f>
        <v>45.636363636363633</v>
      </c>
      <c r="P195">
        <f t="shared" ref="P195:P258" si="13">E195/G195</f>
        <v>46.338461538461537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122.7605633802817</v>
      </c>
      <c r="P196">
        <f t="shared" si="13"/>
        <v>69.174603174603178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361.75316455696202</v>
      </c>
      <c r="P197">
        <f t="shared" si="13"/>
        <v>109.07824427480917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63.146341463414636</v>
      </c>
      <c r="P198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298.20475319926874</v>
      </c>
      <c r="P199">
        <f t="shared" si="13"/>
        <v>82.010055304172951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9.5585443037974684</v>
      </c>
      <c r="P200">
        <f t="shared" si="13"/>
        <v>35.958333333333336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53.777777777777779</v>
      </c>
      <c r="P201">
        <f t="shared" si="13"/>
        <v>74.461538461538467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2</v>
      </c>
      <c r="P202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681.19047619047615</v>
      </c>
      <c r="P203">
        <f t="shared" si="13"/>
        <v>91.114649681528661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78.831325301204814</v>
      </c>
      <c r="P204">
        <f t="shared" si="13"/>
        <v>79.792682926829272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134.40792216817235</v>
      </c>
      <c r="P205">
        <f t="shared" si="13"/>
        <v>42.999777678968428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3.3719999999999999</v>
      </c>
      <c r="P206">
        <f t="shared" si="13"/>
        <v>63.225000000000001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431.84615384615387</v>
      </c>
      <c r="P207">
        <f t="shared" si="13"/>
        <v>70.174999999999997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38.844444444444441</v>
      </c>
      <c r="P208">
        <f t="shared" si="13"/>
        <v>61.333333333333336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425.7</v>
      </c>
      <c r="P209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101.12239715591672</v>
      </c>
      <c r="P210">
        <f t="shared" si="13"/>
        <v>96.984900146127615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21.188688946015425</v>
      </c>
      <c r="P211">
        <f t="shared" si="13"/>
        <v>51.004950495049506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67.425531914893611</v>
      </c>
      <c r="P212">
        <f t="shared" si="13"/>
        <v>28.044247787610619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94.923371647509583</v>
      </c>
      <c r="P213">
        <f t="shared" si="13"/>
        <v>60.984615384615381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151.85185185185185</v>
      </c>
      <c r="P214">
        <f t="shared" si="13"/>
        <v>73.214285714285708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195.16382252559728</v>
      </c>
      <c r="P215">
        <f t="shared" si="13"/>
        <v>39.997435299603637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1023.1428571428571</v>
      </c>
      <c r="P216">
        <f t="shared" si="13"/>
        <v>86.812121212121212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3.8418367346938775</v>
      </c>
      <c r="P217">
        <f t="shared" si="13"/>
        <v>42.125874125874127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155.0706655710764</v>
      </c>
      <c r="P218">
        <f t="shared" si="13"/>
        <v>103.97851239669421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44.753477588871718</v>
      </c>
      <c r="P219">
        <f t="shared" si="13"/>
        <v>62.003211991434689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215.94736842105263</v>
      </c>
      <c r="P220">
        <f t="shared" si="13"/>
        <v>31.005037783375315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332.12709832134294</v>
      </c>
      <c r="P221">
        <f t="shared" si="13"/>
        <v>89.991552956465242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8.4430379746835449</v>
      </c>
      <c r="P222">
        <f t="shared" si="13"/>
        <v>39.235294117647058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98.625514403292186</v>
      </c>
      <c r="P223">
        <f t="shared" si="13"/>
        <v>54.993116108306566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137.97916666666666</v>
      </c>
      <c r="P224">
        <f t="shared" si="13"/>
        <v>47.992753623188406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93.81099656357388</v>
      </c>
      <c r="P225">
        <f t="shared" si="13"/>
        <v>87.966702470461868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403.63930885529157</v>
      </c>
      <c r="P226">
        <f t="shared" si="13"/>
        <v>51.999165275459099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260.1740412979351</v>
      </c>
      <c r="P227">
        <f t="shared" si="13"/>
        <v>29.999659863945578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366.63333333333333</v>
      </c>
      <c r="P228">
        <f t="shared" si="13"/>
        <v>98.205357142857139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168.72085385878489</v>
      </c>
      <c r="P229">
        <f t="shared" si="13"/>
        <v>108.96182396606575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119.90717911530095</v>
      </c>
      <c r="P230">
        <f t="shared" si="13"/>
        <v>66.998379254457049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193.68925233644859</v>
      </c>
      <c r="P231">
        <f t="shared" si="13"/>
        <v>64.99333594668758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420.16666666666669</v>
      </c>
      <c r="P232">
        <f t="shared" si="13"/>
        <v>99.841584158415841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76.708333333333329</v>
      </c>
      <c r="P233">
        <f t="shared" si="13"/>
        <v>82.432835820895519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171.26470588235293</v>
      </c>
      <c r="P234">
        <f t="shared" si="13"/>
        <v>63.293478260869563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157.89473684210526</v>
      </c>
      <c r="P235">
        <f t="shared" si="13"/>
        <v>96.774193548387103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109.08</v>
      </c>
      <c r="P236">
        <f t="shared" si="13"/>
        <v>54.906040268456373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41.732558139534881</v>
      </c>
      <c r="P237">
        <f t="shared" si="13"/>
        <v>39.010869565217391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10.944303797468354</v>
      </c>
      <c r="P238">
        <f t="shared" si="13"/>
        <v>75.84210526315789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159.3763440860215</v>
      </c>
      <c r="P239">
        <f t="shared" si="13"/>
        <v>45.051671732522799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422.41666666666669</v>
      </c>
      <c r="P240">
        <f t="shared" si="13"/>
        <v>104.51546391752578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97.71875</v>
      </c>
      <c r="P241">
        <f t="shared" si="13"/>
        <v>76.268292682926827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418.78911564625849</v>
      </c>
      <c r="P242">
        <f t="shared" si="13"/>
        <v>69.015695067264573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101.91632047477745</v>
      </c>
      <c r="P243">
        <f t="shared" si="13"/>
        <v>101.97684085510689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127.72619047619048</v>
      </c>
      <c r="P244">
        <f t="shared" si="13"/>
        <v>42.915999999999997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445.21739130434781</v>
      </c>
      <c r="P245">
        <f t="shared" si="13"/>
        <v>43.025210084033617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569.71428571428567</v>
      </c>
      <c r="P246">
        <f t="shared" si="13"/>
        <v>75.245283018867923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509.34482758620692</v>
      </c>
      <c r="P247">
        <f t="shared" si="13"/>
        <v>69.023364485981304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325.53333333333336</v>
      </c>
      <c r="P248">
        <f t="shared" si="13"/>
        <v>65.986486486486484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932.61616161616166</v>
      </c>
      <c r="P249">
        <f t="shared" si="13"/>
        <v>98.013800424628457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211.33870967741936</v>
      </c>
      <c r="P250">
        <f t="shared" si="13"/>
        <v>60.105504587155963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273.32520325203251</v>
      </c>
      <c r="P251">
        <f t="shared" si="13"/>
        <v>26.000773395204948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3</v>
      </c>
      <c r="P252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54.08450704225352</v>
      </c>
      <c r="P253">
        <f t="shared" si="13"/>
        <v>38.019801980198018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626.29999999999995</v>
      </c>
      <c r="P254">
        <f t="shared" si="13"/>
        <v>106.15254237288136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89.021399176954731</v>
      </c>
      <c r="P255">
        <f t="shared" si="13"/>
        <v>81.019475655430711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184.89130434782609</v>
      </c>
      <c r="P256">
        <f t="shared" si="13"/>
        <v>96.647727272727266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120.16770186335404</v>
      </c>
      <c r="P257">
        <f t="shared" si="13"/>
        <v>57.003535651149086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23.390243902439025</v>
      </c>
      <c r="P258">
        <f t="shared" si="13"/>
        <v>63.93333333333333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E259*100/D259</f>
        <v>146</v>
      </c>
      <c r="P259">
        <f t="shared" ref="P259:P322" si="17">E259/G259</f>
        <v>90.456521739130437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268.48</v>
      </c>
      <c r="P260">
        <f t="shared" si="17"/>
        <v>72.172043010752688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597.5</v>
      </c>
      <c r="P261">
        <f t="shared" si="17"/>
        <v>77.934782608695656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157.69841269841271</v>
      </c>
      <c r="P262">
        <f t="shared" si="17"/>
        <v>38.065134099616856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31.201660735468565</v>
      </c>
      <c r="P263">
        <f t="shared" si="17"/>
        <v>57.936123348017624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313.41176470588238</v>
      </c>
      <c r="P264">
        <f t="shared" si="17"/>
        <v>49.794392523364486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370.89655172413791</v>
      </c>
      <c r="P265">
        <f t="shared" si="17"/>
        <v>54.050251256281406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362.66447368421052</v>
      </c>
      <c r="P266">
        <f t="shared" si="17"/>
        <v>30.002721335268504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123.08163265306122</v>
      </c>
      <c r="P267">
        <f t="shared" si="17"/>
        <v>70.127906976744185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76.766756032171585</v>
      </c>
      <c r="P268">
        <f t="shared" si="17"/>
        <v>26.996228786926462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233.62012987012986</v>
      </c>
      <c r="P269">
        <f t="shared" si="17"/>
        <v>51.990606936416185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180.53333333333333</v>
      </c>
      <c r="P270">
        <f t="shared" si="17"/>
        <v>56.416666666666664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252.62857142857143</v>
      </c>
      <c r="P271">
        <f t="shared" si="17"/>
        <v>101.63218390804597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27.176538240368028</v>
      </c>
      <c r="P272">
        <f t="shared" si="17"/>
        <v>25.005291005291006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</v>
      </c>
      <c r="P273">
        <f t="shared" si="17"/>
        <v>32.016393442622949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304.00978473581216</v>
      </c>
      <c r="P274">
        <f t="shared" si="17"/>
        <v>82.021647307286173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137.23076923076923</v>
      </c>
      <c r="P275">
        <f t="shared" si="17"/>
        <v>37.957446808510639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32.208333333333336</v>
      </c>
      <c r="P276">
        <f t="shared" si="17"/>
        <v>51.533333333333331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241.51282051282053</v>
      </c>
      <c r="P277">
        <f t="shared" si="17"/>
        <v>81.198275862068968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96.8</v>
      </c>
      <c r="P278">
        <f t="shared" si="17"/>
        <v>40.030075187969928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1066.4285714285713</v>
      </c>
      <c r="P279">
        <f t="shared" si="17"/>
        <v>89.939759036144579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325.88888888888891</v>
      </c>
      <c r="P280">
        <f t="shared" si="17"/>
        <v>96.692307692307693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170.7</v>
      </c>
      <c r="P281">
        <f t="shared" si="17"/>
        <v>25.010989010989011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581.44000000000005</v>
      </c>
      <c r="P282">
        <f t="shared" si="17"/>
        <v>36.987277353689571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91.520972644376897</v>
      </c>
      <c r="P283">
        <f t="shared" si="17"/>
        <v>73.012609117361791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108.04761904761905</v>
      </c>
      <c r="P284">
        <f t="shared" si="17"/>
        <v>68.240601503759393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18.728395061728396</v>
      </c>
      <c r="P285">
        <f t="shared" si="17"/>
        <v>52.310344827586206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83.193877551020407</v>
      </c>
      <c r="P286">
        <f t="shared" si="17"/>
        <v>61.765151515151516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706.33333333333337</v>
      </c>
      <c r="P287">
        <f t="shared" si="17"/>
        <v>25.027559055118111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17.446030330062445</v>
      </c>
      <c r="P288">
        <f t="shared" si="17"/>
        <v>106.28804347826087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209.73015873015873</v>
      </c>
      <c r="P289">
        <f t="shared" si="17"/>
        <v>75.07386363636364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97.785714285714292</v>
      </c>
      <c r="P290">
        <f t="shared" si="17"/>
        <v>39.970802919708028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1684.25</v>
      </c>
      <c r="P291">
        <f t="shared" si="17"/>
        <v>39.982195845697326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54.402135231316727</v>
      </c>
      <c r="P292">
        <f t="shared" si="17"/>
        <v>101.01541850220265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456.61111111111109</v>
      </c>
      <c r="P293">
        <f t="shared" si="17"/>
        <v>76.813084112149539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9.8219178082191778</v>
      </c>
      <c r="P294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16.384615384615383</v>
      </c>
      <c r="P295">
        <f t="shared" si="17"/>
        <v>33.28125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1339.6666666666667</v>
      </c>
      <c r="P296">
        <f t="shared" si="17"/>
        <v>43.923497267759565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35.650077760497666</v>
      </c>
      <c r="P297">
        <f t="shared" si="17"/>
        <v>36.004712041884815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54.950819672131146</v>
      </c>
      <c r="P298">
        <f t="shared" si="17"/>
        <v>88.21052631578948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94.236111111111114</v>
      </c>
      <c r="P299">
        <f t="shared" si="17"/>
        <v>65.240384615384613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143.91428571428571</v>
      </c>
      <c r="P300">
        <f t="shared" si="17"/>
        <v>69.958333333333329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51.421052631578945</v>
      </c>
      <c r="P301">
        <f t="shared" si="17"/>
        <v>39.877551020408163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5</v>
      </c>
      <c r="P302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1344.6666666666667</v>
      </c>
      <c r="P303">
        <f t="shared" si="17"/>
        <v>41.023728813559323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31.844940867279895</v>
      </c>
      <c r="P304">
        <f t="shared" si="17"/>
        <v>98.914285714285711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82.617647058823536</v>
      </c>
      <c r="P305">
        <f t="shared" si="17"/>
        <v>87.78125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546.14285714285711</v>
      </c>
      <c r="P306">
        <f t="shared" si="17"/>
        <v>80.767605633802816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286.21428571428572</v>
      </c>
      <c r="P307">
        <f t="shared" si="17"/>
        <v>94.28235294117647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7.907692307692308</v>
      </c>
      <c r="P308">
        <f t="shared" si="17"/>
        <v>73.428571428571431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132.13677811550153</v>
      </c>
      <c r="P309">
        <f t="shared" si="17"/>
        <v>65.968133535660087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74.077834179357026</v>
      </c>
      <c r="P310">
        <f t="shared" si="17"/>
        <v>109.04109589041096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75.292682926829272</v>
      </c>
      <c r="P311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20.333333333333332</v>
      </c>
      <c r="P312">
        <f t="shared" si="17"/>
        <v>99.125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203.36507936507937</v>
      </c>
      <c r="P313">
        <f t="shared" si="17"/>
        <v>105.88429752066116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310.2284263959391</v>
      </c>
      <c r="P314">
        <f t="shared" si="17"/>
        <v>48.996525921966864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395.31818181818181</v>
      </c>
      <c r="P31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294.71428571428572</v>
      </c>
      <c r="P316">
        <f t="shared" si="17"/>
        <v>31.022556390977442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33.89473684210526</v>
      </c>
      <c r="P317">
        <f t="shared" si="17"/>
        <v>103.87096774193549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66.677083333333329</v>
      </c>
      <c r="P318">
        <f t="shared" si="17"/>
        <v>59.268518518518519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19.227272727272727</v>
      </c>
      <c r="P319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15.842105263157896</v>
      </c>
      <c r="P320">
        <f t="shared" si="17"/>
        <v>53.117647058823529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38.702380952380949</v>
      </c>
      <c r="P321">
        <f t="shared" si="17"/>
        <v>50.796875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9.5876777251184837</v>
      </c>
      <c r="P322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E323*100/D323</f>
        <v>94.144366197183103</v>
      </c>
      <c r="P323">
        <f t="shared" ref="P323:P386" si="21">E323/G323</f>
        <v>65.000810372771468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166.56234096692111</v>
      </c>
      <c r="P324">
        <f t="shared" si="21"/>
        <v>37.998645510835914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24.134831460674157</v>
      </c>
      <c r="P325">
        <f t="shared" si="21"/>
        <v>82.615384615384613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164.05633802816902</v>
      </c>
      <c r="P326">
        <f t="shared" si="21"/>
        <v>37.941368078175898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90.723076923076917</v>
      </c>
      <c r="P327">
        <f t="shared" si="21"/>
        <v>80.780821917808225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46.194444444444443</v>
      </c>
      <c r="P328">
        <f t="shared" si="21"/>
        <v>25.984375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38.53846153846154</v>
      </c>
      <c r="P329">
        <f t="shared" si="21"/>
        <v>30.363636363636363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133.56231003039514</v>
      </c>
      <c r="P330">
        <f t="shared" si="21"/>
        <v>54.004916018025398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22.896588486140725</v>
      </c>
      <c r="P331">
        <f t="shared" si="21"/>
        <v>101.78672985781991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184.95548961424333</v>
      </c>
      <c r="P332">
        <f t="shared" si="21"/>
        <v>45.003610108303249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443.72727272727275</v>
      </c>
      <c r="P333">
        <f t="shared" si="21"/>
        <v>77.068421052631578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199.98067632850243</v>
      </c>
      <c r="P334">
        <f t="shared" si="21"/>
        <v>88.076595744680844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123.95833333333333</v>
      </c>
      <c r="P335">
        <f t="shared" si="21"/>
        <v>47.035573122529641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186.61329305135951</v>
      </c>
      <c r="P336">
        <f t="shared" si="21"/>
        <v>110.99550763701707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114.28538550057537</v>
      </c>
      <c r="P337">
        <f t="shared" si="21"/>
        <v>87.003066141042481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97.032531824611027</v>
      </c>
      <c r="P338">
        <f t="shared" si="21"/>
        <v>63.994402985074629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122.81904761904762</v>
      </c>
      <c r="P339">
        <f t="shared" si="21"/>
        <v>105.9945205479452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179.14326647564471</v>
      </c>
      <c r="P340">
        <f t="shared" si="21"/>
        <v>73.989349112426041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79.951577402787962</v>
      </c>
      <c r="P341">
        <f t="shared" si="21"/>
        <v>84.02004626060139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94.242587601078171</v>
      </c>
      <c r="P342">
        <f t="shared" si="21"/>
        <v>88.966921119592882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84.669291338582681</v>
      </c>
      <c r="P343">
        <f t="shared" si="21"/>
        <v>76.990453460620529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66.521920668058456</v>
      </c>
      <c r="P344">
        <f t="shared" si="21"/>
        <v>97.146341463414629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53.922222222222224</v>
      </c>
      <c r="P345">
        <f t="shared" si="21"/>
        <v>33.013605442176868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41.983299595141702</v>
      </c>
      <c r="P346">
        <f t="shared" si="21"/>
        <v>99.950602409638549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14.694796954314722</v>
      </c>
      <c r="P347">
        <f t="shared" si="21"/>
        <v>69.966767371601208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34.475000000000001</v>
      </c>
      <c r="P348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1400.7777777777778</v>
      </c>
      <c r="P349">
        <f t="shared" si="21"/>
        <v>66.005235602094245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71.770351758793964</v>
      </c>
      <c r="P350">
        <f t="shared" si="21"/>
        <v>41.005742176284812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53.07411504424779</v>
      </c>
      <c r="P351">
        <f t="shared" si="21"/>
        <v>103.96316359696641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5</v>
      </c>
      <c r="P352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127.70715249662618</v>
      </c>
      <c r="P353">
        <f t="shared" si="21"/>
        <v>47.009935419771487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34.892857142857146</v>
      </c>
      <c r="P354">
        <f t="shared" si="21"/>
        <v>29.606060606060606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410.59821428571428</v>
      </c>
      <c r="P355">
        <f t="shared" si="21"/>
        <v>81.010569583088667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123.73770491803279</v>
      </c>
      <c r="P356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58.973684210526315</v>
      </c>
      <c r="P357">
        <f t="shared" si="21"/>
        <v>26.058139534883722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36.892473118279568</v>
      </c>
      <c r="P358">
        <f t="shared" si="21"/>
        <v>85.775000000000006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184.91304347826087</v>
      </c>
      <c r="P359">
        <f t="shared" si="21"/>
        <v>103.73170731707317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11.814432989690722</v>
      </c>
      <c r="P360">
        <f t="shared" si="21"/>
        <v>49.826086956521742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298.7</v>
      </c>
      <c r="P361">
        <f t="shared" si="21"/>
        <v>63.893048128342244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226.35175879396985</v>
      </c>
      <c r="P362">
        <f t="shared" si="21"/>
        <v>47.002434782608695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173.56363636363636</v>
      </c>
      <c r="P363">
        <f t="shared" si="21"/>
        <v>108.47727272727273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371.75675675675677</v>
      </c>
      <c r="P364">
        <f t="shared" si="21"/>
        <v>72.015706806282722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160.19230769230768</v>
      </c>
      <c r="P365">
        <f t="shared" si="21"/>
        <v>59.928057553956833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1616.3333333333333</v>
      </c>
      <c r="P366">
        <f t="shared" si="21"/>
        <v>78.209677419354833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733.4375</v>
      </c>
      <c r="P367">
        <f t="shared" si="21"/>
        <v>104.77678571428571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592.11111111111109</v>
      </c>
      <c r="P368">
        <f t="shared" si="21"/>
        <v>105.52475247524752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18.888888888888889</v>
      </c>
      <c r="P369">
        <f t="shared" si="21"/>
        <v>24.933333333333334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276.80769230769232</v>
      </c>
      <c r="P370">
        <f t="shared" si="21"/>
        <v>69.873786407766985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273.01851851851853</v>
      </c>
      <c r="P371">
        <f t="shared" si="21"/>
        <v>95.733766233766232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159.36331255565449</v>
      </c>
      <c r="P372">
        <f t="shared" si="21"/>
        <v>29.997485752598056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67.869978858350947</v>
      </c>
      <c r="P373">
        <f t="shared" si="21"/>
        <v>59.011948529411768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1591.5555555555557</v>
      </c>
      <c r="P374">
        <f t="shared" si="21"/>
        <v>84.757396449704146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730.18222222222221</v>
      </c>
      <c r="P375">
        <f t="shared" si="21"/>
        <v>78.010921177587846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13.185782556750299</v>
      </c>
      <c r="P376">
        <f t="shared" si="21"/>
        <v>50.05215419501134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54.777777777777779</v>
      </c>
      <c r="P377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361.02941176470586</v>
      </c>
      <c r="P378">
        <f t="shared" si="21"/>
        <v>93.702290076335885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10.257545271629779</v>
      </c>
      <c r="P379">
        <f t="shared" si="21"/>
        <v>40.14173228346457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13.962962962962964</v>
      </c>
      <c r="P380">
        <f t="shared" si="21"/>
        <v>70.090140845070422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40.444444444444443</v>
      </c>
      <c r="P381">
        <f t="shared" si="21"/>
        <v>66.181818181818187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160.32</v>
      </c>
      <c r="P382">
        <f t="shared" si="21"/>
        <v>47.714285714285715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183.9433962264151</v>
      </c>
      <c r="P383">
        <f t="shared" si="21"/>
        <v>62.896774193548389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63.769230769230766</v>
      </c>
      <c r="P384">
        <f t="shared" si="21"/>
        <v>86.611940298507463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225.38095238095238</v>
      </c>
      <c r="P385">
        <f t="shared" si="21"/>
        <v>75.126984126984127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172.00961538461539</v>
      </c>
      <c r="P386">
        <f t="shared" si="21"/>
        <v>41.004167534903104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E387*100/D387</f>
        <v>146.16709511568124</v>
      </c>
      <c r="P387">
        <f t="shared" ref="P387:P450" si="25">E387/G387</f>
        <v>50.007915567282325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76.42361623616236</v>
      </c>
      <c r="P388">
        <f t="shared" si="25"/>
        <v>96.960674157303373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39.261467889908253</v>
      </c>
      <c r="P389">
        <f t="shared" si="25"/>
        <v>100.93160377358491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11.270034843205575</v>
      </c>
      <c r="P390">
        <f t="shared" si="25"/>
        <v>89.227586206896547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122.11084337349398</v>
      </c>
      <c r="P391">
        <f t="shared" si="25"/>
        <v>87.979166666666671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186.54166666666666</v>
      </c>
      <c r="P392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7.2731788079470201</v>
      </c>
      <c r="P393">
        <f t="shared" si="25"/>
        <v>29.09271523178808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65.642371234207971</v>
      </c>
      <c r="P394">
        <f t="shared" si="25"/>
        <v>42.006218905472636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228.96178343949043</v>
      </c>
      <c r="P395">
        <f t="shared" si="25"/>
        <v>47.004903563255965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469.375</v>
      </c>
      <c r="P396">
        <f t="shared" si="25"/>
        <v>110.44117647058823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130.11267605633802</v>
      </c>
      <c r="P397">
        <f t="shared" si="25"/>
        <v>41.990909090909092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167.05422993492408</v>
      </c>
      <c r="P398">
        <f t="shared" si="25"/>
        <v>48.012468827930178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173.8641975308642</v>
      </c>
      <c r="P399">
        <f t="shared" si="25"/>
        <v>31.019823788546255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717.76470588235293</v>
      </c>
      <c r="P400">
        <f t="shared" si="25"/>
        <v>99.203252032520325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63.850976361767728</v>
      </c>
      <c r="P401">
        <f t="shared" si="25"/>
        <v>66.022316684378325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2</v>
      </c>
      <c r="P402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1530.2222222222222</v>
      </c>
      <c r="P403">
        <f t="shared" si="25"/>
        <v>46.060200668896321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40.356164383561641</v>
      </c>
      <c r="P404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86.220633299284984</v>
      </c>
      <c r="P405">
        <f t="shared" si="25"/>
        <v>55.99336650082919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315.58486707566465</v>
      </c>
      <c r="P406">
        <f t="shared" si="25"/>
        <v>68.985695127402778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89.618243243243242</v>
      </c>
      <c r="P407">
        <f t="shared" si="25"/>
        <v>60.981609195402299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182.14503816793894</v>
      </c>
      <c r="P408">
        <f t="shared" si="25"/>
        <v>110.98139534883721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355.88235294117646</v>
      </c>
      <c r="P409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131.83695652173913</v>
      </c>
      <c r="P410">
        <f t="shared" si="25"/>
        <v>78.759740259740255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46.315634218289084</v>
      </c>
      <c r="P411">
        <f t="shared" si="25"/>
        <v>87.960784313725483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36.132726089785294</v>
      </c>
      <c r="P412">
        <f t="shared" si="25"/>
        <v>49.987398739873989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104.62820512820512</v>
      </c>
      <c r="P413">
        <f t="shared" si="25"/>
        <v>99.524390243902445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668.85714285714289</v>
      </c>
      <c r="P414">
        <f t="shared" si="25"/>
        <v>104.82089552238806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62.072823218997364</v>
      </c>
      <c r="P415">
        <f t="shared" si="25"/>
        <v>108.01469237832875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84.699787460148784</v>
      </c>
      <c r="P416">
        <f t="shared" si="25"/>
        <v>28.998544660724033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11.059030837004405</v>
      </c>
      <c r="P417">
        <f t="shared" si="25"/>
        <v>30.028708133971293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43.838781575037146</v>
      </c>
      <c r="P418">
        <f t="shared" si="25"/>
        <v>41.005559416261292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55.470588235294116</v>
      </c>
      <c r="P419">
        <f t="shared" si="25"/>
        <v>62.866666666666667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57.399511301160658</v>
      </c>
      <c r="P420">
        <f t="shared" si="25"/>
        <v>47.005002501250623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123.43497363796133</v>
      </c>
      <c r="P421">
        <f t="shared" si="25"/>
        <v>26.997693638285604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128.46</v>
      </c>
      <c r="P422">
        <f t="shared" si="25"/>
        <v>68.329787234042556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63.98936170212766</v>
      </c>
      <c r="P423">
        <f t="shared" si="25"/>
        <v>50.974576271186443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127.29885057471265</v>
      </c>
      <c r="P424">
        <f t="shared" si="25"/>
        <v>54.024390243902438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10.638024357239512</v>
      </c>
      <c r="P425">
        <f t="shared" si="25"/>
        <v>97.055555555555557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40.470588235294116</v>
      </c>
      <c r="P426">
        <f t="shared" si="25"/>
        <v>24.867469879518072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287.66666666666669</v>
      </c>
      <c r="P427">
        <f t="shared" si="25"/>
        <v>84.423913043478265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572.94444444444446</v>
      </c>
      <c r="P428">
        <f t="shared" si="25"/>
        <v>47.091324200913242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112.90429799426934</v>
      </c>
      <c r="P429">
        <f t="shared" si="25"/>
        <v>77.996041171813147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46.387573964497044</v>
      </c>
      <c r="P430">
        <f t="shared" si="25"/>
        <v>62.967871485943775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90.675916230366497</v>
      </c>
      <c r="P431">
        <f t="shared" si="25"/>
        <v>81.006080449017773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67.740740740740748</v>
      </c>
      <c r="P432">
        <f t="shared" si="25"/>
        <v>65.321428571428569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192.49019607843138</v>
      </c>
      <c r="P433">
        <f t="shared" si="25"/>
        <v>104.43617021276596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82.714285714285708</v>
      </c>
      <c r="P434">
        <f t="shared" si="25"/>
        <v>69.989010989010993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54.163920922570014</v>
      </c>
      <c r="P435">
        <f t="shared" si="25"/>
        <v>83.023989898989896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16.722222222222221</v>
      </c>
      <c r="P436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116.87664041994751</v>
      </c>
      <c r="P437">
        <f t="shared" si="25"/>
        <v>103.98131932282546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1052.1538461538462</v>
      </c>
      <c r="P438">
        <f t="shared" si="25"/>
        <v>54.931726907630519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123.07407407407408</v>
      </c>
      <c r="P439">
        <f t="shared" si="25"/>
        <v>51.921875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178.63855421686748</v>
      </c>
      <c r="P440">
        <f t="shared" si="25"/>
        <v>60.02834008097166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355.28169014084506</v>
      </c>
      <c r="P441">
        <f t="shared" si="25"/>
        <v>44.003488879197555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161.90634146341463</v>
      </c>
      <c r="P442">
        <f t="shared" si="25"/>
        <v>53.003513254551258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24.914285714285715</v>
      </c>
      <c r="P443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198.72222222222223</v>
      </c>
      <c r="P444">
        <f t="shared" si="25"/>
        <v>75.04195804195804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34.752688172043008</v>
      </c>
      <c r="P445">
        <f t="shared" si="25"/>
        <v>35.911111111111111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176.41935483870967</v>
      </c>
      <c r="P446">
        <f t="shared" si="25"/>
        <v>36.952702702702702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511.38095238095241</v>
      </c>
      <c r="P447">
        <f t="shared" si="25"/>
        <v>63.170588235294119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82.044117647058826</v>
      </c>
      <c r="P448">
        <f t="shared" si="25"/>
        <v>29.99462365591398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24.326030927835053</v>
      </c>
      <c r="P449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50.482758620689658</v>
      </c>
      <c r="P450">
        <f t="shared" si="25"/>
        <v>75.014876033057845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E451*100/D451</f>
        <v>967</v>
      </c>
      <c r="P451">
        <f t="shared" ref="P451:P514" si="29">E451/G451</f>
        <v>101.19767441860465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4</v>
      </c>
      <c r="P452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122.84501347708895</v>
      </c>
      <c r="P453">
        <f t="shared" si="29"/>
        <v>29.001272669424118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63.4375</v>
      </c>
      <c r="P454">
        <f t="shared" si="29"/>
        <v>98.225806451612897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56.331688596491226</v>
      </c>
      <c r="P455">
        <f t="shared" si="29"/>
        <v>87.001693480101608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44.075000000000003</v>
      </c>
      <c r="P456">
        <f t="shared" si="29"/>
        <v>45.205128205128204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118.37253218884121</v>
      </c>
      <c r="P457">
        <f t="shared" si="29"/>
        <v>37.001341561577675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104.1243169398907</v>
      </c>
      <c r="P458">
        <f t="shared" si="29"/>
        <v>94.976947040498445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26.64</v>
      </c>
      <c r="P459">
        <f t="shared" si="29"/>
        <v>28.956521739130434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351.20118343195264</v>
      </c>
      <c r="P460">
        <f t="shared" si="29"/>
        <v>55.993396226415094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90.063492063492063</v>
      </c>
      <c r="P461">
        <f t="shared" si="29"/>
        <v>54.038095238095238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171.625</v>
      </c>
      <c r="P462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141.04655870445345</v>
      </c>
      <c r="P463">
        <f t="shared" si="29"/>
        <v>66.997115384615384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30.579449152542374</v>
      </c>
      <c r="P464">
        <f t="shared" si="29"/>
        <v>107.91401869158878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108.16455696202532</v>
      </c>
      <c r="P465">
        <f t="shared" si="29"/>
        <v>69.009501187648453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133.45505617977528</v>
      </c>
      <c r="P466">
        <f t="shared" si="29"/>
        <v>39.006568144499177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187.85106382978722</v>
      </c>
      <c r="P467">
        <f t="shared" si="29"/>
        <v>110.3625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332</v>
      </c>
      <c r="P468">
        <f t="shared" si="29"/>
        <v>94.857142857142861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575.21428571428567</v>
      </c>
      <c r="P469">
        <f t="shared" si="29"/>
        <v>57.935251798561154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40.5</v>
      </c>
      <c r="P470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184.42857142857142</v>
      </c>
      <c r="P471">
        <f t="shared" si="29"/>
        <v>64.95597484276729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285.80555555555554</v>
      </c>
      <c r="P472">
        <f t="shared" si="29"/>
        <v>27.00524934383202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319</v>
      </c>
      <c r="P473">
        <f t="shared" si="29"/>
        <v>50.97422680412371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39.234070221066318</v>
      </c>
      <c r="P474">
        <f t="shared" si="29"/>
        <v>104.94260869565217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178.14</v>
      </c>
      <c r="P475">
        <f t="shared" si="29"/>
        <v>84.028301886792448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365.15</v>
      </c>
      <c r="P476">
        <f t="shared" si="29"/>
        <v>102.85915492957747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113.94594594594595</v>
      </c>
      <c r="P477">
        <f t="shared" si="29"/>
        <v>39.962085308056871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29.828720626631853</v>
      </c>
      <c r="P478">
        <f t="shared" si="29"/>
        <v>51.001785714285717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54.27058823529412</v>
      </c>
      <c r="P479">
        <f t="shared" si="29"/>
        <v>40.823008849557525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236.34156976744185</v>
      </c>
      <c r="P480">
        <f t="shared" si="29"/>
        <v>58.999637155297535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512.91666666666663</v>
      </c>
      <c r="P481">
        <f t="shared" si="29"/>
        <v>71.156069364161851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100.65116279069767</v>
      </c>
      <c r="P482">
        <f t="shared" si="29"/>
        <v>99.494252873563212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81.348423194303152</v>
      </c>
      <c r="P483">
        <f t="shared" si="29"/>
        <v>103.98634590377114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16.404761904761905</v>
      </c>
      <c r="P484">
        <f t="shared" si="29"/>
        <v>76.555555555555557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52.774617067833695</v>
      </c>
      <c r="P485">
        <f t="shared" si="29"/>
        <v>87.068592057761734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260.20608108108109</v>
      </c>
      <c r="P486">
        <f t="shared" si="29"/>
        <v>48.99554707379135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30.73289183222958</v>
      </c>
      <c r="P487">
        <f t="shared" si="29"/>
        <v>42.969135802469133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13.5</v>
      </c>
      <c r="P488">
        <f t="shared" si="29"/>
        <v>33.428571428571431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178.62556663644605</v>
      </c>
      <c r="P489">
        <f t="shared" si="29"/>
        <v>83.982949701619773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220.0566037735849</v>
      </c>
      <c r="P490">
        <f t="shared" si="29"/>
        <v>101.41739130434783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101.51086956521739</v>
      </c>
      <c r="P491">
        <f t="shared" si="29"/>
        <v>109.87058823529412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191.5</v>
      </c>
      <c r="P492">
        <f t="shared" si="29"/>
        <v>31.916666666666668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305.34683098591552</v>
      </c>
      <c r="P493">
        <f t="shared" si="29"/>
        <v>70.993450675399103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23.995287958115185</v>
      </c>
      <c r="P494">
        <f t="shared" si="29"/>
        <v>77.026890756302521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723.77777777777783</v>
      </c>
      <c r="P495">
        <f t="shared" si="29"/>
        <v>101.78125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547.36</v>
      </c>
      <c r="P496">
        <f t="shared" si="29"/>
        <v>51.059701492537314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414.5</v>
      </c>
      <c r="P497">
        <f t="shared" si="29"/>
        <v>68.02051282051282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0.90696409140369971</v>
      </c>
      <c r="P498">
        <f t="shared" si="29"/>
        <v>30.87037037037037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34.173469387755105</v>
      </c>
      <c r="P499">
        <f t="shared" si="29"/>
        <v>27.908333333333335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23.948810754912099</v>
      </c>
      <c r="P500">
        <f t="shared" si="29"/>
        <v>79.994818652849744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48.072649572649574</v>
      </c>
      <c r="P501">
        <f t="shared" si="29"/>
        <v>38.003378378378379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t="e">
        <f t="shared" si="29"/>
        <v>#DIV/0!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70.145182291666671</v>
      </c>
      <c r="P503">
        <f t="shared" si="29"/>
        <v>59.990534521158132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529.92307692307691</v>
      </c>
      <c r="P504">
        <f t="shared" si="29"/>
        <v>37.037634408602152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180.32549019607842</v>
      </c>
      <c r="P505">
        <f t="shared" si="29"/>
        <v>99.963043478260872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92.32</v>
      </c>
      <c r="P506">
        <f t="shared" si="29"/>
        <v>111.6774193548387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13.901001112347052</v>
      </c>
      <c r="P507">
        <f t="shared" si="29"/>
        <v>36.014409221902014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927.07777777777778</v>
      </c>
      <c r="P508">
        <f t="shared" si="29"/>
        <v>66.010284810126578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39.857142857142854</v>
      </c>
      <c r="P509">
        <f t="shared" si="29"/>
        <v>44.05263157894737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112.22929936305732</v>
      </c>
      <c r="P510">
        <f t="shared" si="29"/>
        <v>52.999726551818434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70.925816023738875</v>
      </c>
      <c r="P511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119.08974358974359</v>
      </c>
      <c r="P512">
        <f t="shared" si="29"/>
        <v>70.908396946564892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24.017591339648174</v>
      </c>
      <c r="P513">
        <f t="shared" si="29"/>
        <v>98.060773480662988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139.31868131868131</v>
      </c>
      <c r="P514">
        <f t="shared" si="29"/>
        <v>53.046025104602514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E515*100/D515</f>
        <v>39.277108433734938</v>
      </c>
      <c r="P515">
        <f t="shared" ref="P515:P578" si="33">E515/G515</f>
        <v>93.142857142857139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22.439077144917086</v>
      </c>
      <c r="P516">
        <f t="shared" si="33"/>
        <v>58.945075757575758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55.779069767441861</v>
      </c>
      <c r="P517">
        <f t="shared" si="33"/>
        <v>36.067669172932334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42.523125996810208</v>
      </c>
      <c r="P518">
        <f t="shared" si="33"/>
        <v>63.030732860520096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112</v>
      </c>
      <c r="P519">
        <f t="shared" si="33"/>
        <v>84.717948717948715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7.0681818181818183</v>
      </c>
      <c r="P520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101.74563871693866</v>
      </c>
      <c r="P521">
        <f t="shared" si="33"/>
        <v>101.97518330513255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425.75</v>
      </c>
      <c r="P522">
        <f t="shared" si="33"/>
        <v>106.4375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145.53947368421052</v>
      </c>
      <c r="P523">
        <f t="shared" si="33"/>
        <v>29.975609756097562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32.453465346534657</v>
      </c>
      <c r="P524">
        <f t="shared" si="33"/>
        <v>85.806282722513089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700.33333333333337</v>
      </c>
      <c r="P525">
        <f t="shared" si="33"/>
        <v>70.82022471910112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83.904860392967947</v>
      </c>
      <c r="P526">
        <f t="shared" si="33"/>
        <v>40.998484082870135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84.19047619047619</v>
      </c>
      <c r="P527">
        <f t="shared" si="33"/>
        <v>28.063492063492063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155.95180722891567</v>
      </c>
      <c r="P528">
        <f t="shared" si="33"/>
        <v>88.054421768707485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99.619450317124731</v>
      </c>
      <c r="P529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80.3</v>
      </c>
      <c r="P530">
        <f t="shared" si="33"/>
        <v>90.337500000000006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11.254901960784315</v>
      </c>
      <c r="P531">
        <f t="shared" si="33"/>
        <v>63.777777777777779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91.740952380952379</v>
      </c>
      <c r="P532">
        <f t="shared" si="33"/>
        <v>53.995515695067262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95.521156936261377</v>
      </c>
      <c r="P533">
        <f t="shared" si="33"/>
        <v>48.993956043956047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502.875</v>
      </c>
      <c r="P534">
        <f t="shared" si="33"/>
        <v>63.857142857142854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159.24394463667821</v>
      </c>
      <c r="P535">
        <f t="shared" si="33"/>
        <v>82.996393146979258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15.022446689113355</v>
      </c>
      <c r="P536">
        <f t="shared" si="33"/>
        <v>55.08230452674897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482.03846153846155</v>
      </c>
      <c r="P537">
        <f t="shared" si="33"/>
        <v>62.044554455445542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149.96938775510205</v>
      </c>
      <c r="P538">
        <f t="shared" si="33"/>
        <v>104.97857142857143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117.22156398104265</v>
      </c>
      <c r="P539">
        <f t="shared" si="33"/>
        <v>94.044676806083643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37.695968274950431</v>
      </c>
      <c r="P540">
        <f t="shared" si="33"/>
        <v>44.007716049382715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72.65306122448979</v>
      </c>
      <c r="P541">
        <f t="shared" si="33"/>
        <v>92.467532467532465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265.98113207547169</v>
      </c>
      <c r="P542">
        <f t="shared" si="33"/>
        <v>57.072874493927124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24.205617977528089</v>
      </c>
      <c r="P543">
        <f t="shared" si="33"/>
        <v>109.07848101265823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2.5064935064935066</v>
      </c>
      <c r="P544">
        <f t="shared" si="33"/>
        <v>39.387755102040813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16.329799764428738</v>
      </c>
      <c r="P545">
        <f t="shared" si="33"/>
        <v>77.022222222222226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276.5</v>
      </c>
      <c r="P546">
        <f t="shared" si="33"/>
        <v>92.166666666666671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88.803571428571431</v>
      </c>
      <c r="P547">
        <f t="shared" si="33"/>
        <v>61.007063197026021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163.57142857142858</v>
      </c>
      <c r="P548">
        <f t="shared" si="33"/>
        <v>78.068181818181813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969</v>
      </c>
      <c r="P549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270.91376701966715</v>
      </c>
      <c r="P550">
        <f t="shared" si="33"/>
        <v>59.991289782244557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284.21355932203392</v>
      </c>
      <c r="P551">
        <f t="shared" si="33"/>
        <v>110.03018372703411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4</v>
      </c>
      <c r="P552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58.6329816768462</v>
      </c>
      <c r="P553">
        <f t="shared" si="33"/>
        <v>37.99856063332134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98.511111111111106</v>
      </c>
      <c r="P554">
        <f t="shared" si="33"/>
        <v>96.369565217391298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43.975381008206334</v>
      </c>
      <c r="P555">
        <f t="shared" si="33"/>
        <v>72.978599221789878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151.66315789473686</v>
      </c>
      <c r="P556">
        <f t="shared" si="33"/>
        <v>26.007220216606498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223.63492063492063</v>
      </c>
      <c r="P557">
        <f t="shared" si="33"/>
        <v>104.36296296296297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239.75</v>
      </c>
      <c r="P558">
        <f t="shared" si="33"/>
        <v>102.18852459016394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199.33333333333334</v>
      </c>
      <c r="P559">
        <f t="shared" si="33"/>
        <v>54.117647058823529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137.34482758620689</v>
      </c>
      <c r="P560">
        <f t="shared" si="33"/>
        <v>63.222222222222221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100.96961063627731</v>
      </c>
      <c r="P561">
        <f t="shared" si="33"/>
        <v>104.03228962818004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794.16</v>
      </c>
      <c r="P562">
        <f t="shared" si="33"/>
        <v>49.994334277620396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369.7</v>
      </c>
      <c r="P563">
        <f t="shared" si="33"/>
        <v>56.015151515151516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12.818181818181818</v>
      </c>
      <c r="P564">
        <f t="shared" si="33"/>
        <v>48.807692307692307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138.02702702702703</v>
      </c>
      <c r="P565">
        <f t="shared" si="33"/>
        <v>60.082352941176474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83.813278008298752</v>
      </c>
      <c r="P566">
        <f t="shared" si="33"/>
        <v>78.990502793296088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204.60063224446787</v>
      </c>
      <c r="P567">
        <f t="shared" si="33"/>
        <v>53.99499443826474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44.344086021505376</v>
      </c>
      <c r="P568">
        <f t="shared" si="33"/>
        <v>111.45945945945945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218.60294117647058</v>
      </c>
      <c r="P569">
        <f t="shared" si="33"/>
        <v>60.922131147540981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186.03314917127071</v>
      </c>
      <c r="P570">
        <f t="shared" si="33"/>
        <v>26.0015444015444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237.33830845771143</v>
      </c>
      <c r="P571">
        <f t="shared" si="33"/>
        <v>80.993208828522924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305.65384615384613</v>
      </c>
      <c r="P572">
        <f t="shared" si="33"/>
        <v>34.995963302752294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94.142857142857139</v>
      </c>
      <c r="P573">
        <f t="shared" si="33"/>
        <v>94.142857142857139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54.4</v>
      </c>
      <c r="P574">
        <f t="shared" si="33"/>
        <v>52.085106382978722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111.88059701492537</v>
      </c>
      <c r="P575">
        <f t="shared" si="33"/>
        <v>24.986666666666668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369.14814814814815</v>
      </c>
      <c r="P576">
        <f t="shared" si="33"/>
        <v>69.215277777777771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62.930372148859547</v>
      </c>
      <c r="P577">
        <f t="shared" si="33"/>
        <v>93.944444444444443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64.927835051546396</v>
      </c>
      <c r="P578">
        <f t="shared" si="33"/>
        <v>98.40625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E579*100/D579</f>
        <v>18.853658536585368</v>
      </c>
      <c r="P579">
        <f t="shared" ref="P579:P642" si="37">E579/G579</f>
        <v>41.783783783783782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16.754404145077721</v>
      </c>
      <c r="P580">
        <f t="shared" si="37"/>
        <v>65.991836734693877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101.11290322580645</v>
      </c>
      <c r="P581">
        <f t="shared" si="37"/>
        <v>72.05747126436782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341.50228310502285</v>
      </c>
      <c r="P582">
        <f t="shared" si="37"/>
        <v>48.003209242618745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64.016666666666666</v>
      </c>
      <c r="P583">
        <f t="shared" si="37"/>
        <v>54.098591549295776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52.080459770114942</v>
      </c>
      <c r="P584">
        <f t="shared" si="37"/>
        <v>107.88095238095238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322.40211640211641</v>
      </c>
      <c r="P585">
        <f t="shared" si="37"/>
        <v>67.034103410341032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119.50810185185185</v>
      </c>
      <c r="P586">
        <f t="shared" si="37"/>
        <v>64.01425914445133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146.79775280898878</v>
      </c>
      <c r="P587">
        <f t="shared" si="37"/>
        <v>96.066176470588232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950.57142857142856</v>
      </c>
      <c r="P588">
        <f t="shared" si="37"/>
        <v>51.184615384615384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72.893617021276597</v>
      </c>
      <c r="P589">
        <f t="shared" si="37"/>
        <v>43.92307692307692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79.008248730964468</v>
      </c>
      <c r="P590">
        <f t="shared" si="37"/>
        <v>91.021198830409361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64.721518987341767</v>
      </c>
      <c r="P591">
        <f t="shared" si="37"/>
        <v>50.127450980392155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82.028169014084511</v>
      </c>
      <c r="P592">
        <f t="shared" si="37"/>
        <v>67.720930232558146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1037.6666666666667</v>
      </c>
      <c r="P593">
        <f t="shared" si="37"/>
        <v>61.03921568627451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12.910076530612244</v>
      </c>
      <c r="P594">
        <f t="shared" si="37"/>
        <v>80.011857707509876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154.84210526315789</v>
      </c>
      <c r="P595">
        <f t="shared" si="37"/>
        <v>47.001497753369947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7.0991735537190079</v>
      </c>
      <c r="P596">
        <f t="shared" si="37"/>
        <v>71.127388535031841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208.52773826458036</v>
      </c>
      <c r="P597">
        <f t="shared" si="37"/>
        <v>89.99079189686924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99.683544303797461</v>
      </c>
      <c r="P598">
        <f t="shared" si="37"/>
        <v>43.032786885245905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201.59756097560975</v>
      </c>
      <c r="P599">
        <f t="shared" si="37"/>
        <v>67.997714808043881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162.09032258064516</v>
      </c>
      <c r="P600">
        <f t="shared" si="37"/>
        <v>73.004566210045667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3.6436208125445475</v>
      </c>
      <c r="P601">
        <f t="shared" si="37"/>
        <v>62.341463414634148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5</v>
      </c>
      <c r="P602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206.63492063492063</v>
      </c>
      <c r="P603">
        <f t="shared" si="37"/>
        <v>67.103092783505161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128.23628691983123</v>
      </c>
      <c r="P604">
        <f t="shared" si="37"/>
        <v>79.978947368421046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119.66037735849056</v>
      </c>
      <c r="P605">
        <f t="shared" si="37"/>
        <v>62.176470588235297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170.73055242390078</v>
      </c>
      <c r="P606">
        <f t="shared" si="37"/>
        <v>53.005950297514879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187.21212121212122</v>
      </c>
      <c r="P607">
        <f t="shared" si="37"/>
        <v>57.738317757009348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188.38235294117646</v>
      </c>
      <c r="P608">
        <f t="shared" si="37"/>
        <v>40.03125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131.29869186046511</v>
      </c>
      <c r="P609">
        <f t="shared" si="37"/>
        <v>81.016591928251117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283.97435897435895</v>
      </c>
      <c r="P610">
        <f t="shared" si="37"/>
        <v>35.047468354430379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120.42</v>
      </c>
      <c r="P611">
        <f t="shared" si="37"/>
        <v>102.92307692307692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419.05607476635515</v>
      </c>
      <c r="P612">
        <f t="shared" si="37"/>
        <v>27.998126756166094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13.853658536585366</v>
      </c>
      <c r="P613">
        <f t="shared" si="37"/>
        <v>75.733333333333334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139.43548387096774</v>
      </c>
      <c r="P614">
        <f t="shared" si="37"/>
        <v>45.026041666666664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174</v>
      </c>
      <c r="P615">
        <f t="shared" si="37"/>
        <v>73.615384615384613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155.49056603773585</v>
      </c>
      <c r="P616">
        <f t="shared" si="37"/>
        <v>56.991701244813278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170.4470588235294</v>
      </c>
      <c r="P617">
        <f t="shared" si="37"/>
        <v>85.223529411764702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189.515625</v>
      </c>
      <c r="P618">
        <f t="shared" si="37"/>
        <v>50.962184873949582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249.71428571428572</v>
      </c>
      <c r="P619">
        <f t="shared" si="37"/>
        <v>63.563636363636363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48.86052366565962</v>
      </c>
      <c r="P620">
        <f t="shared" si="37"/>
        <v>80.999165275459092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28.461970393057683</v>
      </c>
      <c r="P621">
        <f t="shared" si="37"/>
        <v>86.044753086419746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268.02325581395348</v>
      </c>
      <c r="P622">
        <f t="shared" si="37"/>
        <v>90.0390625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619.80078125</v>
      </c>
      <c r="P623">
        <f t="shared" si="37"/>
        <v>74.006063432835816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3.1301587301587301</v>
      </c>
      <c r="P624">
        <f t="shared" si="37"/>
        <v>92.4375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159.92152704135736</v>
      </c>
      <c r="P625">
        <f t="shared" si="37"/>
        <v>55.999257333828446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279.39215686274508</v>
      </c>
      <c r="P626">
        <f t="shared" si="37"/>
        <v>32.983796296296298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77.373333333333335</v>
      </c>
      <c r="P627">
        <f t="shared" si="37"/>
        <v>93.596774193548384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206.328125</v>
      </c>
      <c r="P628">
        <f t="shared" si="37"/>
        <v>69.867724867724874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694.25</v>
      </c>
      <c r="P629">
        <f t="shared" si="37"/>
        <v>72.129870129870127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151.78947368421052</v>
      </c>
      <c r="P630">
        <f t="shared" si="37"/>
        <v>30.041666666666668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64.582072176949936</v>
      </c>
      <c r="P631">
        <f t="shared" si="37"/>
        <v>73.968000000000004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62.873684210526314</v>
      </c>
      <c r="P632">
        <f t="shared" si="37"/>
        <v>68.65517241379311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310.39864864864865</v>
      </c>
      <c r="P633">
        <f t="shared" si="37"/>
        <v>59.992164544564154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42.859916782246877</v>
      </c>
      <c r="P634">
        <f t="shared" si="37"/>
        <v>111.15827338129496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83.119402985074629</v>
      </c>
      <c r="P635">
        <f t="shared" si="37"/>
        <v>53.038095238095238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78.531302876480538</v>
      </c>
      <c r="P636">
        <f t="shared" si="37"/>
        <v>55.985524728588658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114.09352517985612</v>
      </c>
      <c r="P637">
        <f t="shared" si="37"/>
        <v>69.986760812003524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64.537683358624179</v>
      </c>
      <c r="P638">
        <f t="shared" si="37"/>
        <v>48.998079877112133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79.411764705882348</v>
      </c>
      <c r="P639">
        <f t="shared" si="37"/>
        <v>103.84615384615384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11.419117647058824</v>
      </c>
      <c r="P640">
        <f t="shared" si="37"/>
        <v>99.127659574468083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56.186046511627907</v>
      </c>
      <c r="P641">
        <f t="shared" si="37"/>
        <v>107.37777777777778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16.501669449081803</v>
      </c>
      <c r="P642">
        <f t="shared" si="37"/>
        <v>76.922178988326849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E643*100/D643</f>
        <v>119.96808510638297</v>
      </c>
      <c r="P643">
        <f t="shared" ref="P643:P706" si="41">E643/G643</f>
        <v>58.128865979381445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145.45652173913044</v>
      </c>
      <c r="P644">
        <f t="shared" si="41"/>
        <v>103.73643410852713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221.38255033557047</v>
      </c>
      <c r="P645">
        <f t="shared" si="41"/>
        <v>87.962666666666664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48.396694214876035</v>
      </c>
      <c r="P646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92.911504424778755</v>
      </c>
      <c r="P647">
        <f t="shared" si="41"/>
        <v>37.999361294443261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88.59979736575481</v>
      </c>
      <c r="P648">
        <f t="shared" si="41"/>
        <v>29.999313893653515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41.4</v>
      </c>
      <c r="P649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63.056795131845838</v>
      </c>
      <c r="P650">
        <f t="shared" si="41"/>
        <v>85.994467496542185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48.482333607230899</v>
      </c>
      <c r="P651">
        <f t="shared" si="41"/>
        <v>98.011627906976742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2</v>
      </c>
      <c r="P652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88.47941026944585</v>
      </c>
      <c r="P653">
        <f t="shared" si="41"/>
        <v>44.994570837642193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126.84</v>
      </c>
      <c r="P654">
        <f t="shared" si="41"/>
        <v>31.012224938875306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2338.8333333333335</v>
      </c>
      <c r="P655">
        <f t="shared" si="41"/>
        <v>59.970085470085472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508.38857142857142</v>
      </c>
      <c r="P656">
        <f t="shared" si="41"/>
        <v>58.9973474801061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191.47826086956522</v>
      </c>
      <c r="P657">
        <f t="shared" si="41"/>
        <v>50.045454545454547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42.127533783783782</v>
      </c>
      <c r="P658">
        <f t="shared" si="41"/>
        <v>98.966269841269835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</v>
      </c>
      <c r="P659">
        <f t="shared" si="41"/>
        <v>58.857142857142854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60.064638783269963</v>
      </c>
      <c r="P660">
        <f t="shared" si="41"/>
        <v>81.010256410256417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47.232808616404306</v>
      </c>
      <c r="P661">
        <f t="shared" si="41"/>
        <v>76.013333333333335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81.736263736263737</v>
      </c>
      <c r="P662">
        <f t="shared" si="41"/>
        <v>96.597402597402592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54.187265917602993</v>
      </c>
      <c r="P663">
        <f t="shared" si="41"/>
        <v>76.957446808510639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97.868131868131869</v>
      </c>
      <c r="P664">
        <f t="shared" si="41"/>
        <v>67.984732824427482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77.239999999999995</v>
      </c>
      <c r="P665">
        <f t="shared" si="41"/>
        <v>88.781609195402297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33.464735516372798</v>
      </c>
      <c r="P666">
        <f t="shared" si="41"/>
        <v>24.99623706491063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239.58823529411765</v>
      </c>
      <c r="P667">
        <f t="shared" si="41"/>
        <v>44.922794117647058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64.032258064516128</v>
      </c>
      <c r="P668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176.15942028985506</v>
      </c>
      <c r="P669">
        <f t="shared" si="41"/>
        <v>29.009546539379475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20.33818181818182</v>
      </c>
      <c r="P670">
        <f t="shared" si="41"/>
        <v>73.59210526315789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358.64754098360658</v>
      </c>
      <c r="P671">
        <f t="shared" si="41"/>
        <v>107.97038864898211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468.85802469135803</v>
      </c>
      <c r="P672">
        <f t="shared" si="41"/>
        <v>68.987284287011803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122.0563524590164</v>
      </c>
      <c r="P673">
        <f t="shared" si="41"/>
        <v>111.02236719478098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55.931783729156137</v>
      </c>
      <c r="P674">
        <f t="shared" si="41"/>
        <v>24.997515808491418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43.660714285714285</v>
      </c>
      <c r="P675">
        <f t="shared" si="41"/>
        <v>42.155172413793103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33.538371411833623</v>
      </c>
      <c r="P676">
        <f t="shared" si="41"/>
        <v>47.003284072249592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122.97938144329896</v>
      </c>
      <c r="P677">
        <f t="shared" si="41"/>
        <v>36.0392749244713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189.74959871589084</v>
      </c>
      <c r="P678">
        <f t="shared" si="41"/>
        <v>101.03760683760684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83.622641509433961</v>
      </c>
      <c r="P679">
        <f t="shared" si="41"/>
        <v>39.927927927927925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17.968844221105527</v>
      </c>
      <c r="P680">
        <f t="shared" si="41"/>
        <v>83.158139534883716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1036.5</v>
      </c>
      <c r="P681">
        <f t="shared" si="41"/>
        <v>39.97520661157025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97.405219780219781</v>
      </c>
      <c r="P682">
        <f t="shared" si="41"/>
        <v>47.993908629441627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86.386203150461711</v>
      </c>
      <c r="P683">
        <f t="shared" si="41"/>
        <v>95.978877489438744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150.16666666666666</v>
      </c>
      <c r="P684">
        <f t="shared" si="41"/>
        <v>78.728155339805824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358.43478260869563</v>
      </c>
      <c r="P685">
        <f t="shared" si="41"/>
        <v>56.081632653061227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542.85714285714289</v>
      </c>
      <c r="P686">
        <f t="shared" si="41"/>
        <v>69.090909090909093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67.500714285714281</v>
      </c>
      <c r="P687">
        <f t="shared" si="41"/>
        <v>102.05291576673866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191.74666666666667</v>
      </c>
      <c r="P688">
        <f t="shared" si="41"/>
        <v>107.32089552238806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932</v>
      </c>
      <c r="P689">
        <f t="shared" si="41"/>
        <v>51.970260223048328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429.27586206896552</v>
      </c>
      <c r="P690">
        <f t="shared" si="41"/>
        <v>71.137142857142862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100.65753424657534</v>
      </c>
      <c r="P691">
        <f t="shared" si="41"/>
        <v>106.49275362318841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226.61111111111111</v>
      </c>
      <c r="P692">
        <f t="shared" si="41"/>
        <v>42.93684210526316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142.38</v>
      </c>
      <c r="P693">
        <f t="shared" si="41"/>
        <v>30.037974683544302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90.63333333333334</v>
      </c>
      <c r="P694">
        <f t="shared" si="41"/>
        <v>70.623376623376629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63.966740576496676</v>
      </c>
      <c r="P695">
        <f t="shared" si="41"/>
        <v>66.016018306636155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84.131868131868131</v>
      </c>
      <c r="P696">
        <f t="shared" si="41"/>
        <v>96.911392405063296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133.93478260869566</v>
      </c>
      <c r="P697">
        <f t="shared" si="41"/>
        <v>62.867346938775512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59.042047531992687</v>
      </c>
      <c r="P698">
        <f t="shared" si="41"/>
        <v>108.98537682789652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152.80062063615205</v>
      </c>
      <c r="P699">
        <f t="shared" si="41"/>
        <v>26.999314599040439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446.69121140142516</v>
      </c>
      <c r="P700">
        <f t="shared" si="41"/>
        <v>65.004147943311438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84.391891891891888</v>
      </c>
      <c r="P701">
        <f t="shared" si="41"/>
        <v>111.51785714285714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3</v>
      </c>
      <c r="P702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175.02692307692308</v>
      </c>
      <c r="P703">
        <f t="shared" si="41"/>
        <v>110.99268292682927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54.137931034482762</v>
      </c>
      <c r="P704">
        <f t="shared" si="41"/>
        <v>56.746987951807228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311.87381703470032</v>
      </c>
      <c r="P705">
        <f t="shared" si="41"/>
        <v>97.020608439646708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122.7816091954023</v>
      </c>
      <c r="P706">
        <f t="shared" si="41"/>
        <v>92.08620689655173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E707*100/D707</f>
        <v>99.026517383618156</v>
      </c>
      <c r="P707">
        <f t="shared" ref="P707:P770" si="45">E707/G707</f>
        <v>82.986666666666665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127.84686346863468</v>
      </c>
      <c r="P708">
        <f t="shared" si="45"/>
        <v>103.03791821561339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158.61643835616439</v>
      </c>
      <c r="P709">
        <f t="shared" si="45"/>
        <v>68.922619047619051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707.05882352941171</v>
      </c>
      <c r="P710">
        <f t="shared" si="45"/>
        <v>87.737226277372258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142.38775510204081</v>
      </c>
      <c r="P711">
        <f t="shared" si="45"/>
        <v>75.021505376344081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147.86046511627907</v>
      </c>
      <c r="P712">
        <f t="shared" si="45"/>
        <v>50.863999999999997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20.322580645161292</v>
      </c>
      <c r="P713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1840.625</v>
      </c>
      <c r="P714">
        <f t="shared" si="45"/>
        <v>72.896039603960389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161.94202898550725</v>
      </c>
      <c r="P715">
        <f t="shared" si="45"/>
        <v>108.48543689320388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472.82077922077923</v>
      </c>
      <c r="P716">
        <f t="shared" si="45"/>
        <v>101.98095238095237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24.466101694915253</v>
      </c>
      <c r="P717">
        <f t="shared" si="45"/>
        <v>44.009146341463413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517.65</v>
      </c>
      <c r="P718">
        <f t="shared" si="45"/>
        <v>65.942675159235662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247.64285714285714</v>
      </c>
      <c r="P719">
        <f t="shared" si="45"/>
        <v>24.987387387387386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100.20481927710843</v>
      </c>
      <c r="P720">
        <f t="shared" si="45"/>
        <v>28.003367003367003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153</v>
      </c>
      <c r="P721">
        <f t="shared" si="45"/>
        <v>85.829268292682926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37.091954022988503</v>
      </c>
      <c r="P722">
        <f t="shared" si="45"/>
        <v>84.921052631578945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4.3923948220064721</v>
      </c>
      <c r="P723">
        <f t="shared" si="45"/>
        <v>90.483333333333334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156.50721649484535</v>
      </c>
      <c r="P724">
        <f t="shared" si="45"/>
        <v>25.00197628458498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270.40816326530614</v>
      </c>
      <c r="P725">
        <f t="shared" si="45"/>
        <v>92.013888888888886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134.0595238095238</v>
      </c>
      <c r="P726">
        <f t="shared" si="45"/>
        <v>93.066115702479337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50.398033126293996</v>
      </c>
      <c r="P727">
        <f t="shared" si="45"/>
        <v>61.008145363408524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88.815837937384899</v>
      </c>
      <c r="P728">
        <f t="shared" si="45"/>
        <v>92.036259541984734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165</v>
      </c>
      <c r="P729">
        <f t="shared" si="45"/>
        <v>81.132596685082873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17.5</v>
      </c>
      <c r="P730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185.66071428571428</v>
      </c>
      <c r="P731">
        <f t="shared" si="45"/>
        <v>85.221311475409834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412.66319444444446</v>
      </c>
      <c r="P732">
        <f t="shared" si="45"/>
        <v>110.96825396825396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90.25</v>
      </c>
      <c r="P733">
        <f t="shared" si="45"/>
        <v>32.968036529680369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91.984615384615381</v>
      </c>
      <c r="P734">
        <f t="shared" si="45"/>
        <v>96.005352363960753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527.00632911392404</v>
      </c>
      <c r="P735">
        <f t="shared" si="45"/>
        <v>84.96632653061225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319.14285714285717</v>
      </c>
      <c r="P736">
        <f t="shared" si="45"/>
        <v>25.007462686567163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354.18867924528303</v>
      </c>
      <c r="P737">
        <f t="shared" si="45"/>
        <v>65.998995479658461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32.896103896103895</v>
      </c>
      <c r="P738">
        <f t="shared" si="45"/>
        <v>87.34482758620689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135.8918918918919</v>
      </c>
      <c r="P739">
        <f t="shared" si="45"/>
        <v>27.933333333333334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2.0843373493975905</v>
      </c>
      <c r="P740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61</v>
      </c>
      <c r="P741">
        <f t="shared" si="45"/>
        <v>31.937172774869111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30.037735849056602</v>
      </c>
      <c r="P742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1179.1666666666667</v>
      </c>
      <c r="P743">
        <f t="shared" si="45"/>
        <v>108.84615384615384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1126.0833333333333</v>
      </c>
      <c r="P744">
        <f t="shared" si="45"/>
        <v>110.76229508196721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12.923076923076923</v>
      </c>
      <c r="P745">
        <f t="shared" si="45"/>
        <v>29.647058823529413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712</v>
      </c>
      <c r="P746">
        <f t="shared" si="45"/>
        <v>101.71428571428571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30.304347826086957</v>
      </c>
      <c r="P747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212.50896057347671</v>
      </c>
      <c r="P748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228.85714285714286</v>
      </c>
      <c r="P749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34.959979476654695</v>
      </c>
      <c r="P750">
        <f t="shared" si="45"/>
        <v>110.97231270358306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157.2906976744186</v>
      </c>
      <c r="P751">
        <f t="shared" si="45"/>
        <v>36.959016393442624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1</v>
      </c>
      <c r="P752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232.30555555555554</v>
      </c>
      <c r="P753">
        <f t="shared" si="45"/>
        <v>30.974074074074075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92.448275862068968</v>
      </c>
      <c r="P754">
        <f t="shared" si="45"/>
        <v>47.035087719298247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256.70212765957444</v>
      </c>
      <c r="P755">
        <f t="shared" si="45"/>
        <v>88.065693430656935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168.47017045454547</v>
      </c>
      <c r="P756">
        <f t="shared" si="45"/>
        <v>37.005616224648989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166.57777777777778</v>
      </c>
      <c r="P757">
        <f t="shared" si="45"/>
        <v>26.027777777777779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772.07692307692309</v>
      </c>
      <c r="P758">
        <f t="shared" si="45"/>
        <v>67.817567567567565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406.85714285714283</v>
      </c>
      <c r="P759">
        <f t="shared" si="45"/>
        <v>49.964912280701753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564.20608108108104</v>
      </c>
      <c r="P760">
        <f t="shared" si="45"/>
        <v>110.01646903820817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68.426865671641792</v>
      </c>
      <c r="P761">
        <f t="shared" si="45"/>
        <v>89.964678178963894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34.351966873706004</v>
      </c>
      <c r="P762">
        <f t="shared" si="45"/>
        <v>79.009523809523813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655.4545454545455</v>
      </c>
      <c r="P763">
        <f t="shared" si="45"/>
        <v>86.867469879518069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177.25714285714287</v>
      </c>
      <c r="P764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113.17857142857143</v>
      </c>
      <c r="P765">
        <f t="shared" si="45"/>
        <v>26.970212765957445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728.18181818181813</v>
      </c>
      <c r="P766">
        <f t="shared" si="45"/>
        <v>54.121621621621621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208.33333333333334</v>
      </c>
      <c r="P767">
        <f t="shared" si="45"/>
        <v>41.035353535353536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31.171232876712327</v>
      </c>
      <c r="P768">
        <f t="shared" si="45"/>
        <v>55.052419354838712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56.967078189300409</v>
      </c>
      <c r="P769">
        <f t="shared" si="45"/>
        <v>107.93762183235867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231</v>
      </c>
      <c r="P770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E771*100/D771</f>
        <v>86.867834394904463</v>
      </c>
      <c r="P771">
        <f t="shared" ref="P771:P834" si="49">E771/G771</f>
        <v>31.995894428152493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270.74418604651163</v>
      </c>
      <c r="P772">
        <f t="shared" si="49"/>
        <v>53.898148148148145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49.446428571428569</v>
      </c>
      <c r="P773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113.3596256684492</v>
      </c>
      <c r="P774">
        <f t="shared" si="49"/>
        <v>32.999805409612762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190.55555555555554</v>
      </c>
      <c r="P775">
        <f t="shared" si="49"/>
        <v>43.00254993625159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135.5</v>
      </c>
      <c r="P776">
        <f t="shared" si="49"/>
        <v>86.858974358974365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10.297872340425531</v>
      </c>
      <c r="P777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65.544223826714799</v>
      </c>
      <c r="P778">
        <f t="shared" si="49"/>
        <v>32.995456610631528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49.026652452025587</v>
      </c>
      <c r="P779">
        <f t="shared" si="49"/>
        <v>68.028106508875737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787.92307692307691</v>
      </c>
      <c r="P780">
        <f t="shared" si="49"/>
        <v>58.867816091954026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80.306347746090154</v>
      </c>
      <c r="P781">
        <f t="shared" si="49"/>
        <v>105.04572803850782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106.29411764705883</v>
      </c>
      <c r="P782">
        <f t="shared" si="49"/>
        <v>33.054878048780488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50.735632183908045</v>
      </c>
      <c r="P783">
        <f t="shared" si="49"/>
        <v>78.821428571428569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215.31372549019608</v>
      </c>
      <c r="P784">
        <f t="shared" si="49"/>
        <v>68.204968944099377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141.22972972972974</v>
      </c>
      <c r="P785">
        <f t="shared" si="49"/>
        <v>75.731884057971016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115.33745781777277</v>
      </c>
      <c r="P786">
        <f t="shared" si="49"/>
        <v>30.996070133010882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193.11940298507463</v>
      </c>
      <c r="P787">
        <f t="shared" si="49"/>
        <v>101.88188976377953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729.73333333333335</v>
      </c>
      <c r="P788">
        <f t="shared" si="49"/>
        <v>52.879227053140099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99.66339869281046</v>
      </c>
      <c r="P789">
        <f t="shared" si="49"/>
        <v>71.005820721769496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88.166666666666671</v>
      </c>
      <c r="P790">
        <f t="shared" si="49"/>
        <v>102.38709677419355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37.233333333333334</v>
      </c>
      <c r="P791">
        <f t="shared" si="49"/>
        <v>74.466666666666669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30.540075309306079</v>
      </c>
      <c r="P792">
        <f t="shared" si="49"/>
        <v>51.009883198562441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25.714285714285715</v>
      </c>
      <c r="P793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34</v>
      </c>
      <c r="P794">
        <f t="shared" si="49"/>
        <v>97.142857142857139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1185.909090909091</v>
      </c>
      <c r="P795">
        <f t="shared" si="49"/>
        <v>72.071823204419886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125.39393939393939</v>
      </c>
      <c r="P796">
        <f t="shared" si="49"/>
        <v>75.236363636363635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14.394366197183098</v>
      </c>
      <c r="P797">
        <f t="shared" si="49"/>
        <v>32.967741935483872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54.807692307692307</v>
      </c>
      <c r="P798">
        <f t="shared" si="49"/>
        <v>54.807692307692307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109.63157894736842</v>
      </c>
      <c r="P799">
        <f t="shared" si="49"/>
        <v>45.037837837837834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188.47058823529412</v>
      </c>
      <c r="P800">
        <f t="shared" si="49"/>
        <v>52.958677685950413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87.008284023668637</v>
      </c>
      <c r="P801">
        <f t="shared" si="49"/>
        <v>60.017959183673469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1</v>
      </c>
      <c r="P802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202.91304347826087</v>
      </c>
      <c r="P803">
        <f t="shared" si="49"/>
        <v>44.028301886792455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197.03225806451613</v>
      </c>
      <c r="P804">
        <f t="shared" si="49"/>
        <v>86.028169014084511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107</v>
      </c>
      <c r="P805">
        <f t="shared" si="49"/>
        <v>28.012875536480685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268.73076923076923</v>
      </c>
      <c r="P806">
        <f t="shared" si="49"/>
        <v>32.050458715596328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50.845360824742265</v>
      </c>
      <c r="P807">
        <f t="shared" si="49"/>
        <v>73.611940298507463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1180.2857142857142</v>
      </c>
      <c r="P808">
        <f t="shared" si="49"/>
        <v>108.71052631578948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264</v>
      </c>
      <c r="P809">
        <f t="shared" si="49"/>
        <v>42.97674418604651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30.442307692307693</v>
      </c>
      <c r="P810">
        <f t="shared" si="49"/>
        <v>83.315789473684205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62.88068181818182</v>
      </c>
      <c r="P811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193.125</v>
      </c>
      <c r="P812">
        <f t="shared" si="49"/>
        <v>55.927601809954751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77.1027027027027</v>
      </c>
      <c r="P813">
        <f t="shared" si="49"/>
        <v>105.03681885125184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225.52763819095478</v>
      </c>
      <c r="P814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239.40625</v>
      </c>
      <c r="P815">
        <f t="shared" si="49"/>
        <v>112.66176470588235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92.1875</v>
      </c>
      <c r="P816">
        <f t="shared" si="49"/>
        <v>81.944444444444443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130.23333333333332</v>
      </c>
      <c r="P817">
        <f t="shared" si="49"/>
        <v>64.049180327868854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615.21739130434787</v>
      </c>
      <c r="P818">
        <f t="shared" si="49"/>
        <v>106.39097744360902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368.79532163742692</v>
      </c>
      <c r="P819">
        <f t="shared" si="49"/>
        <v>76.011249497790274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1094.8571428571429</v>
      </c>
      <c r="P820">
        <f t="shared" si="49"/>
        <v>111.07246376811594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50.662921348314605</v>
      </c>
      <c r="P821">
        <f t="shared" si="49"/>
        <v>95.936170212765958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800.6</v>
      </c>
      <c r="P822">
        <f t="shared" si="49"/>
        <v>43.043010752688176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291.28571428571428</v>
      </c>
      <c r="P823">
        <f t="shared" si="49"/>
        <v>67.966666666666669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349.96666666666664</v>
      </c>
      <c r="P824">
        <f t="shared" si="49"/>
        <v>89.991428571428571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357.07317073170731</v>
      </c>
      <c r="P825">
        <f t="shared" si="49"/>
        <v>58.095238095238095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126.48941176470588</v>
      </c>
      <c r="P826">
        <f t="shared" si="49"/>
        <v>83.996875000000003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387.5</v>
      </c>
      <c r="P827">
        <f t="shared" si="49"/>
        <v>88.853503184713375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457.03571428571428</v>
      </c>
      <c r="P828">
        <f t="shared" si="49"/>
        <v>65.963917525773198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266.69565217391306</v>
      </c>
      <c r="P829">
        <f t="shared" si="49"/>
        <v>74.804878048780495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69</v>
      </c>
      <c r="P830">
        <f t="shared" si="49"/>
        <v>69.98571428571428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51.34375</v>
      </c>
      <c r="P831">
        <f t="shared" si="49"/>
        <v>32.006493506493506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</v>
      </c>
      <c r="P832">
        <f t="shared" si="49"/>
        <v>64.727272727272734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108.97734294541709</v>
      </c>
      <c r="P833">
        <f t="shared" si="49"/>
        <v>24.998110087408456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315.17592592592592</v>
      </c>
      <c r="P834">
        <f t="shared" si="49"/>
        <v>104.97764070932922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E835*100/D835</f>
        <v>157.69117647058823</v>
      </c>
      <c r="P835">
        <f t="shared" ref="P835:P898" si="53">E835/G835</f>
        <v>64.987878787878785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153.8082191780822</v>
      </c>
      <c r="P836">
        <f t="shared" si="53"/>
        <v>94.352941176470594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89.738979118329468</v>
      </c>
      <c r="P837">
        <f t="shared" si="53"/>
        <v>44.001706484641637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75.135802469135797</v>
      </c>
      <c r="P838">
        <f t="shared" si="53"/>
        <v>64.744680851063833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852.88135593220341</v>
      </c>
      <c r="P839">
        <f t="shared" si="53"/>
        <v>84.00667779632721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138.90625</v>
      </c>
      <c r="P840">
        <f t="shared" si="53"/>
        <v>34.061302681992338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190.18181818181819</v>
      </c>
      <c r="P841">
        <f t="shared" si="53"/>
        <v>93.273885350318466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100.24333619948409</v>
      </c>
      <c r="P842">
        <f t="shared" si="53"/>
        <v>32.998301726577978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142.75824175824175</v>
      </c>
      <c r="P843">
        <f t="shared" si="53"/>
        <v>83.812903225806451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563.13333333333333</v>
      </c>
      <c r="P844">
        <f t="shared" si="53"/>
        <v>63.992424242424242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30.71590909090909</v>
      </c>
      <c r="P845">
        <f t="shared" si="53"/>
        <v>81.909090909090907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99.397727272727266</v>
      </c>
      <c r="P846">
        <f t="shared" si="53"/>
        <v>93.053191489361708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197.54935622317598</v>
      </c>
      <c r="P847">
        <f t="shared" si="53"/>
        <v>101.98449039881831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508.5</v>
      </c>
      <c r="P848">
        <f t="shared" si="53"/>
        <v>105.9375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237.74468085106383</v>
      </c>
      <c r="P849">
        <f t="shared" si="53"/>
        <v>101.58181818181818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338.46875</v>
      </c>
      <c r="P850">
        <f t="shared" si="53"/>
        <v>62.970930232558139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133.08955223880596</v>
      </c>
      <c r="P851">
        <f t="shared" si="53"/>
        <v>29.045602605863191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1</v>
      </c>
      <c r="P852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207.8</v>
      </c>
      <c r="P853">
        <f t="shared" si="53"/>
        <v>77.924999999999997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51.122448979591837</v>
      </c>
      <c r="P854">
        <f t="shared" si="53"/>
        <v>80.806451612903231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652.05847953216369</v>
      </c>
      <c r="P855">
        <f t="shared" si="53"/>
        <v>76.006816632583508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113.63099415204678</v>
      </c>
      <c r="P856">
        <f t="shared" si="53"/>
        <v>72.993613824192337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102.37606837606837</v>
      </c>
      <c r="P857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356.58333333333331</v>
      </c>
      <c r="P858">
        <f t="shared" si="53"/>
        <v>54.164556962025316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139.8679245283019</v>
      </c>
      <c r="P859">
        <f t="shared" si="53"/>
        <v>32.946666666666665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69.45</v>
      </c>
      <c r="P860">
        <f t="shared" si="53"/>
        <v>79.371428571428567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35.534246575342465</v>
      </c>
      <c r="P861">
        <f t="shared" si="53"/>
        <v>41.174603174603178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251.65</v>
      </c>
      <c r="P862">
        <f t="shared" si="53"/>
        <v>77.430769230769229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105.875</v>
      </c>
      <c r="P863">
        <f t="shared" si="53"/>
        <v>57.159509202453989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187.42857142857142</v>
      </c>
      <c r="P864">
        <f t="shared" si="53"/>
        <v>77.17647058823529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386.78571428571428</v>
      </c>
      <c r="P865">
        <f t="shared" si="53"/>
        <v>24.953917050691246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347.07142857142856</v>
      </c>
      <c r="P866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185.82098765432099</v>
      </c>
      <c r="P867">
        <f t="shared" si="53"/>
        <v>46.000916870415651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43.241247264770237</v>
      </c>
      <c r="P868">
        <f t="shared" si="53"/>
        <v>88.023385300668153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162.4375</v>
      </c>
      <c r="P869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184.84285714285716</v>
      </c>
      <c r="P870">
        <f t="shared" si="53"/>
        <v>102.69047619047619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23.703520691785052</v>
      </c>
      <c r="P871">
        <f t="shared" si="53"/>
        <v>72.958174904942965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89.870129870129873</v>
      </c>
      <c r="P872">
        <f t="shared" si="53"/>
        <v>57.190082644628099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272.6041958041958</v>
      </c>
      <c r="P873">
        <f t="shared" si="53"/>
        <v>84.013793103448279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170.04255319148936</v>
      </c>
      <c r="P874">
        <f t="shared" si="53"/>
        <v>98.666666666666671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188.28503562945369</v>
      </c>
      <c r="P875">
        <f t="shared" si="53"/>
        <v>42.007419183889773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346.93532338308455</v>
      </c>
      <c r="P876">
        <f t="shared" si="53"/>
        <v>32.002753556677376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69.177215189873422</v>
      </c>
      <c r="P877">
        <f t="shared" si="53"/>
        <v>81.567164179104481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25.433734939759034</v>
      </c>
      <c r="P878">
        <f t="shared" si="53"/>
        <v>37.035087719298247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77.400977995110026</v>
      </c>
      <c r="P879">
        <f t="shared" si="53"/>
        <v>103.033360455655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37.481481481481481</v>
      </c>
      <c r="P880">
        <f t="shared" si="53"/>
        <v>84.333333333333329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543.79999999999995</v>
      </c>
      <c r="P881">
        <f t="shared" si="53"/>
        <v>102.60377358490567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228.52189349112427</v>
      </c>
      <c r="P882">
        <f t="shared" si="53"/>
        <v>79.992129246064621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38.948339483394832</v>
      </c>
      <c r="P883">
        <f t="shared" si="53"/>
        <v>70.055309734513273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370</v>
      </c>
      <c r="P884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237.91176470588235</v>
      </c>
      <c r="P885">
        <f t="shared" si="53"/>
        <v>41.911917098445599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64.036299765807968</v>
      </c>
      <c r="P886">
        <f t="shared" si="53"/>
        <v>57.992576882290564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118.27777777777777</v>
      </c>
      <c r="P887">
        <f t="shared" si="53"/>
        <v>40.942307692307693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84.824037184594957</v>
      </c>
      <c r="P888">
        <f t="shared" si="53"/>
        <v>69.9972602739726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29.346153846153847</v>
      </c>
      <c r="P889">
        <f t="shared" si="53"/>
        <v>73.838709677419359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209.89655172413794</v>
      </c>
      <c r="P890">
        <f t="shared" si="53"/>
        <v>41.979310344827589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169.78571428571428</v>
      </c>
      <c r="P891">
        <f t="shared" si="53"/>
        <v>77.93442622950819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115.95907738095238</v>
      </c>
      <c r="P892">
        <f t="shared" si="53"/>
        <v>106.01972789115646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258.60000000000002</v>
      </c>
      <c r="P893">
        <f t="shared" si="53"/>
        <v>47.018181818181816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230.58333333333334</v>
      </c>
      <c r="P894">
        <f t="shared" si="53"/>
        <v>76.016483516483518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128.21428571428572</v>
      </c>
      <c r="P895">
        <f t="shared" si="53"/>
        <v>54.120603015075375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188.70588235294119</v>
      </c>
      <c r="P896">
        <f t="shared" si="53"/>
        <v>57.285714285714285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6.9511889862327907</v>
      </c>
      <c r="P897">
        <f t="shared" si="53"/>
        <v>103.81308411214954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774.43434343434342</v>
      </c>
      <c r="P898">
        <f t="shared" si="53"/>
        <v>105.02602739726028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E899*100/D899</f>
        <v>27.693181818181817</v>
      </c>
      <c r="P899">
        <f t="shared" ref="P899:P962" si="57">E899/G899</f>
        <v>90.259259259259252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52.479620323841431</v>
      </c>
      <c r="P900">
        <f t="shared" si="57"/>
        <v>76.978705978705975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407.09677419354841</v>
      </c>
      <c r="P901">
        <f t="shared" si="57"/>
        <v>102.60162601626017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2</v>
      </c>
      <c r="P902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156.17857142857142</v>
      </c>
      <c r="P903">
        <f t="shared" si="57"/>
        <v>55.0062893081761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252.42857142857142</v>
      </c>
      <c r="P904">
        <f t="shared" si="57"/>
        <v>32.127272727272725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1.7292682926829268</v>
      </c>
      <c r="P905">
        <f t="shared" si="57"/>
        <v>50.642857142857146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12.23076923076923</v>
      </c>
      <c r="P906">
        <f t="shared" si="57"/>
        <v>49.6875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163.98734177215189</v>
      </c>
      <c r="P907">
        <f t="shared" si="57"/>
        <v>54.894067796610166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162.98181818181817</v>
      </c>
      <c r="P908">
        <f t="shared" si="57"/>
        <v>46.931937172774866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20.252747252747252</v>
      </c>
      <c r="P909">
        <f t="shared" si="57"/>
        <v>44.951219512195124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319.24083769633506</v>
      </c>
      <c r="P910">
        <f t="shared" si="57"/>
        <v>30.99898322318251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478.94444444444446</v>
      </c>
      <c r="P911">
        <f t="shared" si="57"/>
        <v>107.7625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19.556634304207119</v>
      </c>
      <c r="P912">
        <f t="shared" si="57"/>
        <v>102.07770270270271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198.94827586206895</v>
      </c>
      <c r="P913">
        <f t="shared" si="57"/>
        <v>24.976190476190474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795</v>
      </c>
      <c r="P914">
        <f t="shared" si="57"/>
        <v>79.944134078212286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50.621082621082621</v>
      </c>
      <c r="P915">
        <f t="shared" si="57"/>
        <v>67.946462715105156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57.4375</v>
      </c>
      <c r="P916">
        <f t="shared" si="57"/>
        <v>26.070921985815602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155.62827640984909</v>
      </c>
      <c r="P917">
        <f t="shared" si="57"/>
        <v>105.0032154340836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36.297297297297298</v>
      </c>
      <c r="P918">
        <f t="shared" si="57"/>
        <v>25.826923076923077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58.25</v>
      </c>
      <c r="P919">
        <f t="shared" si="57"/>
        <v>77.666666666666671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237.39473684210526</v>
      </c>
      <c r="P920">
        <f t="shared" si="57"/>
        <v>57.82692307692308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58.75</v>
      </c>
      <c r="P921">
        <f t="shared" si="57"/>
        <v>92.955555555555549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182.56603773584905</v>
      </c>
      <c r="P922">
        <f t="shared" si="57"/>
        <v>37.945098039215686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0.75436408977556113</v>
      </c>
      <c r="P923">
        <f t="shared" si="57"/>
        <v>31.842105263157894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175.95330739299609</v>
      </c>
      <c r="P924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237.88235294117646</v>
      </c>
      <c r="P92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488.05076142131981</v>
      </c>
      <c r="P926">
        <f t="shared" si="57"/>
        <v>84.006989951944078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224.06666666666666</v>
      </c>
      <c r="P927">
        <f t="shared" si="57"/>
        <v>103.41538461538461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18.126436781609197</v>
      </c>
      <c r="P928">
        <f t="shared" si="57"/>
        <v>105.13333333333334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45.847222222222221</v>
      </c>
      <c r="P929">
        <f t="shared" si="57"/>
        <v>89.21621621621621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117.31541218637993</v>
      </c>
      <c r="P930">
        <f t="shared" si="57"/>
        <v>51.995234312946785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217.30909090909091</v>
      </c>
      <c r="P931">
        <f t="shared" si="57"/>
        <v>64.956521739130437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112.28571428571429</v>
      </c>
      <c r="P932">
        <f t="shared" si="57"/>
        <v>46.235294117647058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72.518987341772146</v>
      </c>
      <c r="P933">
        <f t="shared" si="57"/>
        <v>51.151785714285715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212.30434782608697</v>
      </c>
      <c r="P934">
        <f t="shared" si="57"/>
        <v>33.909722222222221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239.74657534246575</v>
      </c>
      <c r="P935">
        <f t="shared" si="57"/>
        <v>92.016298633017882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181.93548387096774</v>
      </c>
      <c r="P936">
        <f t="shared" si="57"/>
        <v>107.42857142857143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164.13114754098362</v>
      </c>
      <c r="P937">
        <f t="shared" si="57"/>
        <v>75.848484848484844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1.6375968992248062</v>
      </c>
      <c r="P938">
        <f t="shared" si="57"/>
        <v>80.476190476190482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49.64385964912281</v>
      </c>
      <c r="P939">
        <f t="shared" si="57"/>
        <v>86.978483606557376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109.70652173913044</v>
      </c>
      <c r="P940">
        <f t="shared" si="57"/>
        <v>105.13541666666667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49.217948717948715</v>
      </c>
      <c r="P941">
        <f t="shared" si="57"/>
        <v>57.298507462686565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62.232323232323232</v>
      </c>
      <c r="P942">
        <f t="shared" si="57"/>
        <v>93.348484848484844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13.05813953488372</v>
      </c>
      <c r="P943">
        <f t="shared" si="57"/>
        <v>71.987179487179489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64.635416666666671</v>
      </c>
      <c r="P944">
        <f t="shared" si="57"/>
        <v>92.611940298507463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159.58666666666667</v>
      </c>
      <c r="P945">
        <f t="shared" si="57"/>
        <v>104.99122807017544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81.42</v>
      </c>
      <c r="P946">
        <f t="shared" si="57"/>
        <v>30.958174904942965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32.444767441860463</v>
      </c>
      <c r="P947">
        <f t="shared" si="57"/>
        <v>33.001182732111175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</v>
      </c>
      <c r="P948">
        <f t="shared" si="57"/>
        <v>84.187845303867405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26.694444444444443</v>
      </c>
      <c r="P949">
        <f t="shared" si="57"/>
        <v>73.92307692307692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62.957446808510639</v>
      </c>
      <c r="P950">
        <f t="shared" si="57"/>
        <v>36.987499999999997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161.35593220338984</v>
      </c>
      <c r="P951">
        <f t="shared" si="57"/>
        <v>46.896551724137929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5</v>
      </c>
      <c r="P952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1096.9379310344827</v>
      </c>
      <c r="P953">
        <f t="shared" si="57"/>
        <v>102.02437459910199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70.094158075601371</v>
      </c>
      <c r="P954">
        <f t="shared" si="57"/>
        <v>45.007502206531335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60</v>
      </c>
      <c r="P955">
        <f t="shared" si="57"/>
        <v>94.285714285714292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367.09859154929575</v>
      </c>
      <c r="P956">
        <f t="shared" si="57"/>
        <v>101.02325581395348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1109</v>
      </c>
      <c r="P957">
        <f t="shared" si="57"/>
        <v>97.037499999999994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19.028784648187631</v>
      </c>
      <c r="P958">
        <f t="shared" si="57"/>
        <v>43.00963855421687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126.87755102040816</v>
      </c>
      <c r="P959">
        <f t="shared" si="57"/>
        <v>94.916030534351151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734.63636363636363</v>
      </c>
      <c r="P960">
        <f t="shared" si="57"/>
        <v>72.151785714285708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4.5731034482758623</v>
      </c>
      <c r="P961">
        <f t="shared" si="57"/>
        <v>51.007692307692309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85.054545454545448</v>
      </c>
      <c r="P962">
        <f t="shared" si="57"/>
        <v>85.054545454545448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E963*100/D963</f>
        <v>119.29824561403508</v>
      </c>
      <c r="P963">
        <f t="shared" ref="P963:P1001" si="61">E963/G963</f>
        <v>43.87096774193548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296.02777777777777</v>
      </c>
      <c r="P964">
        <f t="shared" si="61"/>
        <v>40.063909774436091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84.694915254237287</v>
      </c>
      <c r="P965">
        <f t="shared" si="61"/>
        <v>43.833333333333336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355.7837837837838</v>
      </c>
      <c r="P966">
        <f t="shared" si="61"/>
        <v>84.92903225806451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386.40909090909093</v>
      </c>
      <c r="P967">
        <f t="shared" si="61"/>
        <v>41.067632850241544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792.23529411764707</v>
      </c>
      <c r="P968">
        <f t="shared" si="61"/>
        <v>54.971428571428568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137.0339366515837</v>
      </c>
      <c r="P969">
        <f t="shared" si="61"/>
        <v>77.010807374443743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338.20833333333331</v>
      </c>
      <c r="P970">
        <f t="shared" si="61"/>
        <v>71.201754385964918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108.22784810126582</v>
      </c>
      <c r="P971">
        <f t="shared" si="61"/>
        <v>91.935483870967744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60.757639620653322</v>
      </c>
      <c r="P972">
        <f t="shared" si="61"/>
        <v>97.069023569023571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27.725490196078432</v>
      </c>
      <c r="P973">
        <f t="shared" si="61"/>
        <v>58.916666666666664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228.39344262295083</v>
      </c>
      <c r="P974">
        <f t="shared" si="61"/>
        <v>58.015466983938133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21.615194054500414</v>
      </c>
      <c r="P975">
        <f t="shared" si="61"/>
        <v>103.87301587301587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373.875</v>
      </c>
      <c r="P976">
        <f t="shared" si="61"/>
        <v>93.46875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154.92592592592592</v>
      </c>
      <c r="P977">
        <f t="shared" si="61"/>
        <v>61.970370370370368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322.14999999999998</v>
      </c>
      <c r="P978">
        <f t="shared" si="61"/>
        <v>92.042857142857144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73.957142857142856</v>
      </c>
      <c r="P979">
        <f t="shared" si="61"/>
        <v>77.268656716417908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864.1</v>
      </c>
      <c r="P980">
        <f t="shared" si="61"/>
        <v>93.923913043478265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143.26245847176079</v>
      </c>
      <c r="P981">
        <f t="shared" si="61"/>
        <v>84.969458128078813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40.281762295081968</v>
      </c>
      <c r="P982">
        <f t="shared" si="61"/>
        <v>105.97035040431267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178.22388059701493</v>
      </c>
      <c r="P983">
        <f t="shared" si="61"/>
        <v>36.969040247678016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84.930555555555557</v>
      </c>
      <c r="P984">
        <f t="shared" si="61"/>
        <v>81.533333333333331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145.93648334624322</v>
      </c>
      <c r="P985">
        <f t="shared" si="61"/>
        <v>80.999140154772135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152.46153846153845</v>
      </c>
      <c r="P986">
        <f t="shared" si="61"/>
        <v>26.010498687664043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67.129542790152399</v>
      </c>
      <c r="P987">
        <f t="shared" si="61"/>
        <v>25.998410896708286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40.307692307692307</v>
      </c>
      <c r="P988">
        <f t="shared" si="61"/>
        <v>34.173913043478258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216.79032258064515</v>
      </c>
      <c r="P989">
        <f t="shared" si="61"/>
        <v>28.002083333333335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52.117021276595743</v>
      </c>
      <c r="P990">
        <f t="shared" si="61"/>
        <v>76.546875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499.58333333333331</v>
      </c>
      <c r="P991">
        <f t="shared" si="61"/>
        <v>53.053097345132741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87.679487179487182</v>
      </c>
      <c r="P992">
        <f t="shared" si="61"/>
        <v>106.859375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113.17346938775511</v>
      </c>
      <c r="P993">
        <f t="shared" si="61"/>
        <v>46.020746887966808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426.54838709677421</v>
      </c>
      <c r="P994">
        <f t="shared" si="61"/>
        <v>100.17424242424242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77.632653061224488</v>
      </c>
      <c r="P99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52.496810772501775</v>
      </c>
      <c r="P996">
        <f t="shared" si="61"/>
        <v>87.972684085510693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157.46762589928056</v>
      </c>
      <c r="P997">
        <f t="shared" si="61"/>
        <v>74.995594713656388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72.939393939393938</v>
      </c>
      <c r="P998">
        <f t="shared" si="61"/>
        <v>42.982142857142854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60.565789473684212</v>
      </c>
      <c r="P999">
        <f t="shared" si="61"/>
        <v>33.115107913669064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56.791291291291294</v>
      </c>
      <c r="P1000">
        <f t="shared" si="61"/>
        <v>101.13101604278074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56.542754275427541</v>
      </c>
      <c r="P1001">
        <f t="shared" si="61"/>
        <v>55.98841354723708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rgb="FF92D050"/>
        <color theme="8"/>
      </colorScale>
    </cfRule>
    <cfRule type="colorScale" priority="2">
      <colorScale>
        <cfvo type="num" val="0"/>
        <cfvo type="num" val="100"/>
        <cfvo type="num" val="200"/>
        <color rgb="FFC00000"/>
        <color rgb="FF00B0F0"/>
        <color rgb="FF00B050"/>
      </colorScale>
    </cfRule>
    <cfRule type="colorScale" priority="3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4B0F-4860-FD4C-9B44-82C464FE5F7C}">
  <sheetPr codeName="Sheet2"/>
  <dimension ref="A3:F16"/>
  <sheetViews>
    <sheetView workbookViewId="0">
      <selection activeCell="G32" sqref="G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5" bestFit="1" customWidth="1"/>
    <col min="11" max="11" width="10.8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9.1640625" bestFit="1" customWidth="1"/>
    <col min="38" max="38" width="11.6640625" bestFit="1" customWidth="1"/>
  </cols>
  <sheetData>
    <row r="3" spans="1:6" x14ac:dyDescent="0.2">
      <c r="A3" s="6" t="s">
        <v>6</v>
      </c>
      <c r="B3" t="s">
        <v>2070</v>
      </c>
    </row>
    <row r="5" spans="1:6" x14ac:dyDescent="0.2">
      <c r="A5" s="6" t="s">
        <v>2066</v>
      </c>
      <c r="B5" s="6" t="s">
        <v>2069</v>
      </c>
    </row>
    <row r="6" spans="1:6" x14ac:dyDescent="0.2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7" t="s">
        <v>2041</v>
      </c>
      <c r="B7" s="5">
        <v>11</v>
      </c>
      <c r="C7" s="5">
        <v>60</v>
      </c>
      <c r="D7" s="5">
        <v>5</v>
      </c>
      <c r="E7" s="5">
        <v>102</v>
      </c>
      <c r="F7" s="5">
        <v>178</v>
      </c>
    </row>
    <row r="8" spans="1:6" x14ac:dyDescent="0.2">
      <c r="A8" s="7" t="s">
        <v>2033</v>
      </c>
      <c r="B8" s="5">
        <v>4</v>
      </c>
      <c r="C8" s="5">
        <v>20</v>
      </c>
      <c r="D8" s="5">
        <v>0</v>
      </c>
      <c r="E8" s="5">
        <v>22</v>
      </c>
      <c r="F8" s="5">
        <v>46</v>
      </c>
    </row>
    <row r="9" spans="1:6" x14ac:dyDescent="0.2">
      <c r="A9" s="7" t="s">
        <v>2050</v>
      </c>
      <c r="B9" s="5">
        <v>1</v>
      </c>
      <c r="C9" s="5">
        <v>23</v>
      </c>
      <c r="D9" s="5">
        <v>3</v>
      </c>
      <c r="E9" s="5">
        <v>21</v>
      </c>
      <c r="F9" s="5">
        <v>48</v>
      </c>
    </row>
    <row r="10" spans="1:6" x14ac:dyDescent="0.2">
      <c r="A10" s="7" t="s">
        <v>2064</v>
      </c>
      <c r="B10" s="5">
        <v>0</v>
      </c>
      <c r="C10" s="5">
        <v>0</v>
      </c>
      <c r="D10" s="5">
        <v>0</v>
      </c>
      <c r="E10" s="5">
        <v>4</v>
      </c>
      <c r="F10" s="5">
        <v>4</v>
      </c>
    </row>
    <row r="11" spans="1:6" x14ac:dyDescent="0.2">
      <c r="A11" s="7" t="s">
        <v>2035</v>
      </c>
      <c r="B11" s="5">
        <v>10</v>
      </c>
      <c r="C11" s="5">
        <v>66</v>
      </c>
      <c r="D11" s="5">
        <v>0</v>
      </c>
      <c r="E11" s="5">
        <v>99</v>
      </c>
      <c r="F11" s="5">
        <v>175</v>
      </c>
    </row>
    <row r="12" spans="1:6" x14ac:dyDescent="0.2">
      <c r="A12" s="7" t="s">
        <v>2054</v>
      </c>
      <c r="B12" s="5">
        <v>4</v>
      </c>
      <c r="C12" s="5">
        <v>11</v>
      </c>
      <c r="D12" s="5">
        <v>1</v>
      </c>
      <c r="E12" s="5">
        <v>26</v>
      </c>
      <c r="F12" s="5">
        <v>42</v>
      </c>
    </row>
    <row r="13" spans="1:6" x14ac:dyDescent="0.2">
      <c r="A13" s="7" t="s">
        <v>2047</v>
      </c>
      <c r="B13" s="5">
        <v>2</v>
      </c>
      <c r="C13" s="5">
        <v>24</v>
      </c>
      <c r="D13" s="5">
        <v>1</v>
      </c>
      <c r="E13" s="5">
        <v>40</v>
      </c>
      <c r="F13" s="5">
        <v>67</v>
      </c>
    </row>
    <row r="14" spans="1:6" x14ac:dyDescent="0.2">
      <c r="A14" s="7" t="s">
        <v>2037</v>
      </c>
      <c r="B14" s="5">
        <v>2</v>
      </c>
      <c r="C14" s="5">
        <v>28</v>
      </c>
      <c r="D14" s="5">
        <v>2</v>
      </c>
      <c r="E14" s="5">
        <v>64</v>
      </c>
      <c r="F14" s="5">
        <v>96</v>
      </c>
    </row>
    <row r="15" spans="1:6" x14ac:dyDescent="0.2">
      <c r="A15" s="7" t="s">
        <v>2039</v>
      </c>
      <c r="B15" s="5">
        <v>23</v>
      </c>
      <c r="C15" s="5">
        <v>132</v>
      </c>
      <c r="D15" s="5">
        <v>2</v>
      </c>
      <c r="E15" s="5">
        <v>187</v>
      </c>
      <c r="F15" s="5">
        <v>344</v>
      </c>
    </row>
    <row r="16" spans="1:6" x14ac:dyDescent="0.2">
      <c r="A16" s="7" t="s">
        <v>2068</v>
      </c>
      <c r="B16" s="5">
        <v>57</v>
      </c>
      <c r="C16" s="5">
        <v>364</v>
      </c>
      <c r="D16" s="5">
        <v>14</v>
      </c>
      <c r="E16" s="5">
        <v>565</v>
      </c>
      <c r="F16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FB2B-CA69-C940-8969-C38A9639221F}">
  <sheetPr codeName="Sheet3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2071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0E1C-5DCC-3147-A737-F4F3BAD8C012}">
  <sheetPr codeName="Sheet4"/>
  <dimension ref="A1:F18"/>
  <sheetViews>
    <sheetView workbookViewId="0">
      <selection activeCell="M29" sqref="M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2086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2066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5">
        <v>6</v>
      </c>
      <c r="C6" s="5">
        <v>36</v>
      </c>
      <c r="D6" s="5">
        <v>1</v>
      </c>
      <c r="E6" s="5">
        <v>49</v>
      </c>
      <c r="F6" s="5">
        <v>92</v>
      </c>
    </row>
    <row r="7" spans="1:6" x14ac:dyDescent="0.2">
      <c r="A7" s="7" t="s">
        <v>2075</v>
      </c>
      <c r="B7" s="5">
        <v>7</v>
      </c>
      <c r="C7" s="5">
        <v>28</v>
      </c>
      <c r="D7" s="5">
        <v>0</v>
      </c>
      <c r="E7" s="5">
        <v>44</v>
      </c>
      <c r="F7" s="5">
        <v>79</v>
      </c>
    </row>
    <row r="8" spans="1:6" x14ac:dyDescent="0.2">
      <c r="A8" s="7" t="s">
        <v>2076</v>
      </c>
      <c r="B8" s="5">
        <v>4</v>
      </c>
      <c r="C8" s="5">
        <v>33</v>
      </c>
      <c r="D8" s="5">
        <v>0</v>
      </c>
      <c r="E8" s="5">
        <v>49</v>
      </c>
      <c r="F8" s="5">
        <v>86</v>
      </c>
    </row>
    <row r="9" spans="1:6" x14ac:dyDescent="0.2">
      <c r="A9" s="7" t="s">
        <v>2077</v>
      </c>
      <c r="B9" s="5">
        <v>1</v>
      </c>
      <c r="C9" s="5">
        <v>30</v>
      </c>
      <c r="D9" s="5">
        <v>1</v>
      </c>
      <c r="E9" s="5">
        <v>46</v>
      </c>
      <c r="F9" s="5">
        <v>78</v>
      </c>
    </row>
    <row r="10" spans="1:6" x14ac:dyDescent="0.2">
      <c r="A10" s="7" t="s">
        <v>2078</v>
      </c>
      <c r="B10" s="5">
        <v>3</v>
      </c>
      <c r="C10" s="5">
        <v>35</v>
      </c>
      <c r="D10" s="5">
        <v>2</v>
      </c>
      <c r="E10" s="5">
        <v>46</v>
      </c>
      <c r="F10" s="5">
        <v>86</v>
      </c>
    </row>
    <row r="11" spans="1:6" x14ac:dyDescent="0.2">
      <c r="A11" s="7" t="s">
        <v>2079</v>
      </c>
      <c r="B11" s="5">
        <v>3</v>
      </c>
      <c r="C11" s="5">
        <v>28</v>
      </c>
      <c r="D11" s="5">
        <v>1</v>
      </c>
      <c r="E11" s="5">
        <v>55</v>
      </c>
      <c r="F11" s="5">
        <v>87</v>
      </c>
    </row>
    <row r="12" spans="1:6" x14ac:dyDescent="0.2">
      <c r="A12" s="7" t="s">
        <v>2080</v>
      </c>
      <c r="B12" s="5">
        <v>4</v>
      </c>
      <c r="C12" s="5">
        <v>31</v>
      </c>
      <c r="D12" s="5">
        <v>1</v>
      </c>
      <c r="E12" s="5">
        <v>58</v>
      </c>
      <c r="F12" s="5">
        <v>94</v>
      </c>
    </row>
    <row r="13" spans="1:6" x14ac:dyDescent="0.2">
      <c r="A13" s="7" t="s">
        <v>2081</v>
      </c>
      <c r="B13" s="5">
        <v>8</v>
      </c>
      <c r="C13" s="5">
        <v>35</v>
      </c>
      <c r="D13" s="5">
        <v>1</v>
      </c>
      <c r="E13" s="5">
        <v>41</v>
      </c>
      <c r="F13" s="5">
        <v>85</v>
      </c>
    </row>
    <row r="14" spans="1:6" x14ac:dyDescent="0.2">
      <c r="A14" s="7" t="s">
        <v>2082</v>
      </c>
      <c r="B14" s="5">
        <v>5</v>
      </c>
      <c r="C14" s="5">
        <v>23</v>
      </c>
      <c r="D14" s="5">
        <v>0</v>
      </c>
      <c r="E14" s="5">
        <v>45</v>
      </c>
      <c r="F14" s="5">
        <v>73</v>
      </c>
    </row>
    <row r="15" spans="1:6" x14ac:dyDescent="0.2">
      <c r="A15" s="7" t="s">
        <v>2083</v>
      </c>
      <c r="B15" s="5">
        <v>6</v>
      </c>
      <c r="C15" s="5">
        <v>26</v>
      </c>
      <c r="D15" s="5">
        <v>1</v>
      </c>
      <c r="E15" s="5">
        <v>45</v>
      </c>
      <c r="F15" s="5">
        <v>78</v>
      </c>
    </row>
    <row r="16" spans="1:6" x14ac:dyDescent="0.2">
      <c r="A16" s="7" t="s">
        <v>2084</v>
      </c>
      <c r="B16" s="5">
        <v>3</v>
      </c>
      <c r="C16" s="5">
        <v>27</v>
      </c>
      <c r="D16" s="5">
        <v>3</v>
      </c>
      <c r="E16" s="5">
        <v>45</v>
      </c>
      <c r="F16" s="5">
        <v>78</v>
      </c>
    </row>
    <row r="17" spans="1:6" x14ac:dyDescent="0.2">
      <c r="A17" s="7" t="s">
        <v>2085</v>
      </c>
      <c r="B17" s="5">
        <v>7</v>
      </c>
      <c r="C17" s="5">
        <v>32</v>
      </c>
      <c r="D17" s="5">
        <v>3</v>
      </c>
      <c r="E17" s="5">
        <v>42</v>
      </c>
      <c r="F17" s="5">
        <v>84</v>
      </c>
    </row>
    <row r="18" spans="1:6" x14ac:dyDescent="0.2">
      <c r="A18" s="7" t="s">
        <v>2068</v>
      </c>
      <c r="B18" s="5">
        <v>57</v>
      </c>
      <c r="C18" s="5">
        <v>364</v>
      </c>
      <c r="D18" s="5">
        <v>14</v>
      </c>
      <c r="E18" s="5">
        <v>565</v>
      </c>
      <c r="F18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1AA7-B294-1B4D-9D88-A2BA4FE138FA}">
  <sheetPr codeName="Sheet5"/>
  <dimension ref="A1:H13"/>
  <sheetViews>
    <sheetView workbookViewId="0">
      <selection activeCell="A6" sqref="A6"/>
    </sheetView>
  </sheetViews>
  <sheetFormatPr baseColWidth="10" defaultRowHeight="16" x14ac:dyDescent="0.2"/>
  <cols>
    <col min="1" max="1" width="17.33203125" bestFit="1" customWidth="1"/>
    <col min="2" max="2" width="17.5" bestFit="1" customWidth="1"/>
    <col min="3" max="3" width="13.83203125" bestFit="1" customWidth="1"/>
    <col min="4" max="4" width="15.6640625" bestFit="1" customWidth="1"/>
    <col min="5" max="5" width="12.8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COUNTIFS(Crowdfunding!D:D, "&lt;1000",Crowdfunding!F:F,"successful")</f>
        <v>30</v>
      </c>
      <c r="C2">
        <f>COUNTIFS(Crowdfunding!D:D, "&lt;1000",Crowdfunding!F:F,"failed")</f>
        <v>20</v>
      </c>
      <c r="D2">
        <f>COUNTIFS(Crowdfunding!D:D, "&lt;1000",Crowdfunding!F:F,"canceled")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2096</v>
      </c>
      <c r="B3">
        <f>COUNTIFS(Crowdfunding!D:D, "&gt;=1000",Crowdfunding!D:D, "&lt;4999",Crowdfunding!F:F,"successful")</f>
        <v>191</v>
      </c>
      <c r="C3">
        <f>COUNTIFS(Crowdfunding!D:D, "&gt;=1000",Crowdfunding!D:D, "&lt;4999",Crowdfunding!F:F,"failed")</f>
        <v>38</v>
      </c>
      <c r="D3">
        <f>COUNTIFS(Crowdfunding!D:D, "&gt;=1000",Crowdfunding!D:D, "&lt;4999",Crowdfunding!F:F,"canceled")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2097</v>
      </c>
      <c r="B4">
        <f>COUNTIFS(Crowdfunding!D:D, "&gt;=5000",Crowdfunding!D:D, "&lt;9999",Crowdfunding!F:F,"successful")</f>
        <v>164</v>
      </c>
      <c r="C4">
        <f>COUNTIFS(Crowdfunding!D:D, "&gt;=5000",Crowdfunding!D:D, "&lt;9999",Crowdfunding!F:F,"failed")</f>
        <v>126</v>
      </c>
      <c r="D4">
        <f>COUNTIFS(Crowdfunding!D:D, "&gt;=5000",Crowdfunding!D:D, "&lt;9999",Crowdfunding!F:F,"canceled")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2098</v>
      </c>
      <c r="B5">
        <f>COUNTIFS(Crowdfunding!D:D, "&gt;=10000",Crowdfunding!D:D, "&lt;14999",Crowdfunding!F:F,"successful")</f>
        <v>4</v>
      </c>
      <c r="C5">
        <f>COUNTIFS(Crowdfunding!D:D, "&gt;=10000",Crowdfunding!D:D, "&lt;14999",Crowdfunding!F:F,"failed")</f>
        <v>5</v>
      </c>
      <c r="D5">
        <f>COUNTIFS(Crowdfunding!D:D, "&gt;=10000",Crowdfunding!D:D, "&lt;14999",Crowdfunding!F:F,"canceled")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2099</v>
      </c>
      <c r="B6">
        <f>COUNTIFS(Crowdfunding!D:D, "&gt;=15000",Crowdfunding!D:D, "&lt;19999",Crowdfunding!F:F,"successful")</f>
        <v>10</v>
      </c>
      <c r="C6">
        <f>COUNTIFS(Crowdfunding!D:D, "&gt;=15000",Crowdfunding!D:D, "&lt;19999",Crowdfunding!F:F,"failed")</f>
        <v>0</v>
      </c>
      <c r="D6">
        <f>COUNTIFS(Crowdfunding!D:D, "&gt;=15000",Crowdfunding!D:D, "&lt;19999",Crowdfunding!F:F,"canceled")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2100</v>
      </c>
      <c r="B7">
        <f>COUNTIFS(Crowdfunding!D:D, "&gt;=20000",Crowdfunding!D:D, "&lt;24999",Crowdfunding!F:F,"successful")</f>
        <v>7</v>
      </c>
      <c r="C7">
        <f>COUNTIFS(Crowdfunding!D:D, "&gt;=20000",Crowdfunding!D:D, "&lt;24999",Crowdfunding!F:F,"failed")</f>
        <v>0</v>
      </c>
      <c r="D7">
        <f>COUNTIFS(Crowdfunding!D:D, "&gt;=20000",Crowdfunding!D:D, "&lt;24999",Crowdfunding!F:F,"canceled")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2101</v>
      </c>
      <c r="B8">
        <f>COUNTIFS(Crowdfunding!D:D, "&gt;=25000",Crowdfunding!D:D, "&lt;29999",Crowdfunding!F:F,"successful")</f>
        <v>11</v>
      </c>
      <c r="C8">
        <f>COUNTIFS(Crowdfunding!D:D, "&gt;=25000",Crowdfunding!D:D, "&lt;29999",Crowdfunding!F:F,"failed")</f>
        <v>3</v>
      </c>
      <c r="D8">
        <f>COUNTIFS(Crowdfunding!D:D, "&gt;=25000",Crowdfunding!D:D, "&lt;29999",Crowdfunding!F:F,"canceled")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2102</v>
      </c>
      <c r="B9">
        <f>COUNTIFS(Crowdfunding!D:D, "&gt;=30000",Crowdfunding!D:D, "&lt;34999",Crowdfunding!F:F,"successful")</f>
        <v>7</v>
      </c>
      <c r="C9">
        <f>COUNTIFS(Crowdfunding!D:D, "&gt;=30000",Crowdfunding!D:D, "&lt;34999",Crowdfunding!F:F,"failed")</f>
        <v>0</v>
      </c>
      <c r="D9">
        <f>COUNTIFS(Crowdfunding!D:D, "&gt;=30000",Crowdfunding!D:D, "&lt;34999",Crowdfunding!F:F,"canceled")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2103</v>
      </c>
      <c r="B10">
        <f>COUNTIFS(Crowdfunding!D:D, "&gt;=35000",Crowdfunding!D:D, "&lt;39999",Crowdfunding!F:F,"successful")</f>
        <v>8</v>
      </c>
      <c r="C10">
        <f>COUNTIFS(Crowdfunding!D:D, "&gt;=35000",Crowdfunding!D:D, "&lt;39999",Crowdfunding!F:F,"failed")</f>
        <v>3</v>
      </c>
      <c r="D10">
        <f>COUNTIFS(Crowdfunding!D:D, "&gt;=35000",Crowdfunding!D:D, "&lt;39999",Crowdfunding!F:F,"canceled")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2104</v>
      </c>
      <c r="B11">
        <f>COUNTIFS(Crowdfunding!D:D, "&gt;=40000",Crowdfunding!D:D, "&lt;44999",Crowdfunding!F:F,"successful")</f>
        <v>11</v>
      </c>
      <c r="C11">
        <f>COUNTIFS(Crowdfunding!D:D, "&gt;=40000",Crowdfunding!D:D, "&lt;44999",Crowdfunding!F:F,"failed")</f>
        <v>3</v>
      </c>
      <c r="D11">
        <f>COUNTIFS(Crowdfunding!D:D, "&gt;=40000",Crowdfunding!D:D, "&lt;44999",Crowdfunding!F:F,"canceled")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2105</v>
      </c>
      <c r="B12">
        <f>COUNTIFS(Crowdfunding!D:D, "&gt;=45000",Crowdfunding!D:D, "&lt;49999",Crowdfunding!F:F,"successful")</f>
        <v>8</v>
      </c>
      <c r="C12">
        <f>COUNTIFS(Crowdfunding!D:D, "&gt;=45000",Crowdfunding!D:D, "&lt;49999",Crowdfunding!F:F,"failed")</f>
        <v>3</v>
      </c>
      <c r="D12">
        <f>COUNTIFS(Crowdfunding!D:D, "&gt;=45000",Crowdfunding!D:D, "&lt;49999",Crowdfunding!F:F,"canceled")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2106</v>
      </c>
      <c r="B13">
        <f>COUNTIFS(Crowdfunding!D:D, "&gt;=50000",Crowdfunding!F:F,"successful")</f>
        <v>114</v>
      </c>
      <c r="C13">
        <f>COUNTIFS(Crowdfunding!D:D, "&gt;=50000",Crowdfunding!F:F,"failed")</f>
        <v>163</v>
      </c>
      <c r="D13">
        <f>COUNTIFS(Crowdfunding!D:D, "&gt;=50000",Crowdfunding!F:F,"canceled")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ignoredErrors>
    <ignoredError sqref="C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A338-6563-E447-A115-FF132A38D773}">
  <sheetPr codeName="Sheet6"/>
  <dimension ref="B1:L566"/>
  <sheetViews>
    <sheetView tabSelected="1" workbookViewId="0">
      <selection activeCell="L4" sqref="L4"/>
    </sheetView>
  </sheetViews>
  <sheetFormatPr baseColWidth="10" defaultRowHeight="16" x14ac:dyDescent="0.2"/>
  <cols>
    <col min="3" max="3" width="12.83203125" bestFit="1" customWidth="1"/>
    <col min="5" max="5" width="12.83203125" bestFit="1" customWidth="1"/>
    <col min="7" max="7" width="17.33203125" bestFit="1" customWidth="1"/>
    <col min="8" max="9" width="12.1640625" bestFit="1" customWidth="1"/>
  </cols>
  <sheetData>
    <row r="1" spans="2:12" x14ac:dyDescent="0.2">
      <c r="B1" s="13" t="s">
        <v>4</v>
      </c>
      <c r="C1" s="13" t="s">
        <v>5</v>
      </c>
      <c r="D1" s="13" t="s">
        <v>4</v>
      </c>
      <c r="E1" s="13" t="s">
        <v>5</v>
      </c>
      <c r="G1" s="10"/>
      <c r="H1" s="11" t="s">
        <v>2113</v>
      </c>
      <c r="I1" s="12" t="s">
        <v>2114</v>
      </c>
    </row>
    <row r="2" spans="2:12" x14ac:dyDescent="0.2">
      <c r="B2" s="15" t="s">
        <v>20</v>
      </c>
      <c r="C2" s="10">
        <v>158</v>
      </c>
      <c r="D2" s="16" t="s">
        <v>14</v>
      </c>
      <c r="E2" s="10">
        <v>0</v>
      </c>
      <c r="G2" s="13" t="s">
        <v>2107</v>
      </c>
      <c r="H2" s="14">
        <f>AVERAGE(C2:C566)</f>
        <v>851.14690265486729</v>
      </c>
      <c r="I2" s="14">
        <f>AVERAGE(E2:E365)</f>
        <v>585.61538461538464</v>
      </c>
    </row>
    <row r="3" spans="2:12" x14ac:dyDescent="0.2">
      <c r="B3" s="15" t="s">
        <v>20</v>
      </c>
      <c r="C3" s="10">
        <v>1425</v>
      </c>
      <c r="D3" s="16" t="s">
        <v>14</v>
      </c>
      <c r="E3" s="10">
        <v>24</v>
      </c>
      <c r="G3" s="13" t="s">
        <v>2108</v>
      </c>
      <c r="H3" s="10">
        <f>MEDIAN(C2:C566)</f>
        <v>201</v>
      </c>
      <c r="I3" s="10">
        <f>MEDIAN(E2:E365)</f>
        <v>114.5</v>
      </c>
      <c r="L3" t="s">
        <v>2115</v>
      </c>
    </row>
    <row r="4" spans="2:12" x14ac:dyDescent="0.2">
      <c r="B4" s="15" t="s">
        <v>20</v>
      </c>
      <c r="C4" s="10">
        <v>174</v>
      </c>
      <c r="D4" s="16" t="s">
        <v>14</v>
      </c>
      <c r="E4" s="10">
        <v>53</v>
      </c>
      <c r="G4" s="13" t="s">
        <v>2109</v>
      </c>
      <c r="H4" s="10">
        <f>MIN(C2:C566)</f>
        <v>16</v>
      </c>
      <c r="I4" s="10">
        <f>MIN(E2:E365)</f>
        <v>0</v>
      </c>
      <c r="L4" t="s">
        <v>2116</v>
      </c>
    </row>
    <row r="5" spans="2:12" x14ac:dyDescent="0.2">
      <c r="B5" s="15" t="s">
        <v>20</v>
      </c>
      <c r="C5" s="10">
        <v>227</v>
      </c>
      <c r="D5" s="16" t="s">
        <v>14</v>
      </c>
      <c r="E5" s="10">
        <v>18</v>
      </c>
      <c r="G5" s="13" t="s">
        <v>2110</v>
      </c>
      <c r="H5" s="10">
        <f>MAX(C2:C566)</f>
        <v>7295</v>
      </c>
      <c r="I5" s="10">
        <f>MAX(E2:E365)</f>
        <v>6080</v>
      </c>
    </row>
    <row r="6" spans="2:12" x14ac:dyDescent="0.2">
      <c r="B6" s="15" t="s">
        <v>20</v>
      </c>
      <c r="C6" s="10">
        <v>220</v>
      </c>
      <c r="D6" s="16" t="s">
        <v>14</v>
      </c>
      <c r="E6" s="10">
        <v>44</v>
      </c>
      <c r="G6" s="13" t="s">
        <v>2111</v>
      </c>
      <c r="H6" s="10">
        <f>VAR(C2:C566)</f>
        <v>1606216.5936295739</v>
      </c>
      <c r="I6" s="10">
        <f>VAR(E2:E365)</f>
        <v>924113.45496927318</v>
      </c>
    </row>
    <row r="7" spans="2:12" x14ac:dyDescent="0.2">
      <c r="B7" s="15" t="s">
        <v>20</v>
      </c>
      <c r="C7" s="10">
        <v>98</v>
      </c>
      <c r="D7" s="16" t="s">
        <v>14</v>
      </c>
      <c r="E7" s="10">
        <v>27</v>
      </c>
      <c r="G7" s="13" t="s">
        <v>2112</v>
      </c>
      <c r="H7" s="14">
        <f>STDEVP(C2:C566)</f>
        <v>1266.2439466397898</v>
      </c>
      <c r="I7" s="14">
        <f>STDEVP(E2:E365)</f>
        <v>959.98681331637863</v>
      </c>
    </row>
    <row r="8" spans="2:12" x14ac:dyDescent="0.2">
      <c r="B8" s="15" t="s">
        <v>20</v>
      </c>
      <c r="C8" s="10">
        <v>100</v>
      </c>
      <c r="D8" s="16" t="s">
        <v>14</v>
      </c>
      <c r="E8" s="10">
        <v>55</v>
      </c>
    </row>
    <row r="9" spans="2:12" x14ac:dyDescent="0.2">
      <c r="B9" s="15" t="s">
        <v>20</v>
      </c>
      <c r="C9" s="10">
        <v>1249</v>
      </c>
      <c r="D9" s="16" t="s">
        <v>14</v>
      </c>
      <c r="E9" s="10">
        <v>200</v>
      </c>
    </row>
    <row r="10" spans="2:12" x14ac:dyDescent="0.2">
      <c r="B10" s="15" t="s">
        <v>20</v>
      </c>
      <c r="C10" s="10">
        <v>1396</v>
      </c>
      <c r="D10" s="16" t="s">
        <v>14</v>
      </c>
      <c r="E10" s="10">
        <v>452</v>
      </c>
    </row>
    <row r="11" spans="2:12" x14ac:dyDescent="0.2">
      <c r="B11" s="15" t="s">
        <v>20</v>
      </c>
      <c r="C11" s="10">
        <v>890</v>
      </c>
      <c r="D11" s="16" t="s">
        <v>14</v>
      </c>
      <c r="E11" s="10">
        <v>674</v>
      </c>
    </row>
    <row r="12" spans="2:12" x14ac:dyDescent="0.2">
      <c r="B12" s="15" t="s">
        <v>20</v>
      </c>
      <c r="C12" s="10">
        <v>142</v>
      </c>
      <c r="D12" s="16" t="s">
        <v>14</v>
      </c>
      <c r="E12" s="10">
        <v>558</v>
      </c>
    </row>
    <row r="13" spans="2:12" x14ac:dyDescent="0.2">
      <c r="B13" s="15" t="s">
        <v>20</v>
      </c>
      <c r="C13" s="10">
        <v>2673</v>
      </c>
      <c r="D13" s="16" t="s">
        <v>14</v>
      </c>
      <c r="E13" s="10">
        <v>15</v>
      </c>
    </row>
    <row r="14" spans="2:12" x14ac:dyDescent="0.2">
      <c r="B14" s="15" t="s">
        <v>20</v>
      </c>
      <c r="C14" s="10">
        <v>163</v>
      </c>
      <c r="D14" s="16" t="s">
        <v>14</v>
      </c>
      <c r="E14" s="10">
        <v>2307</v>
      </c>
    </row>
    <row r="15" spans="2:12" x14ac:dyDescent="0.2">
      <c r="B15" s="15" t="s">
        <v>20</v>
      </c>
      <c r="C15" s="10">
        <v>2220</v>
      </c>
      <c r="D15" s="16" t="s">
        <v>14</v>
      </c>
      <c r="E15" s="10">
        <v>88</v>
      </c>
    </row>
    <row r="16" spans="2:12" x14ac:dyDescent="0.2">
      <c r="B16" s="15" t="s">
        <v>20</v>
      </c>
      <c r="C16" s="10">
        <v>1606</v>
      </c>
      <c r="D16" s="16" t="s">
        <v>14</v>
      </c>
      <c r="E16" s="10">
        <v>48</v>
      </c>
    </row>
    <row r="17" spans="2:5" x14ac:dyDescent="0.2">
      <c r="B17" s="15" t="s">
        <v>20</v>
      </c>
      <c r="C17" s="10">
        <v>129</v>
      </c>
      <c r="D17" s="16" t="s">
        <v>14</v>
      </c>
      <c r="E17" s="10">
        <v>1</v>
      </c>
    </row>
    <row r="18" spans="2:5" x14ac:dyDescent="0.2">
      <c r="B18" s="15" t="s">
        <v>20</v>
      </c>
      <c r="C18" s="10">
        <v>226</v>
      </c>
      <c r="D18" s="16" t="s">
        <v>14</v>
      </c>
      <c r="E18" s="10">
        <v>1467</v>
      </c>
    </row>
    <row r="19" spans="2:5" x14ac:dyDescent="0.2">
      <c r="B19" s="15" t="s">
        <v>20</v>
      </c>
      <c r="C19" s="10">
        <v>5419</v>
      </c>
      <c r="D19" s="16" t="s">
        <v>14</v>
      </c>
      <c r="E19" s="10">
        <v>75</v>
      </c>
    </row>
    <row r="20" spans="2:5" x14ac:dyDescent="0.2">
      <c r="B20" s="15" t="s">
        <v>20</v>
      </c>
      <c r="C20" s="10">
        <v>165</v>
      </c>
      <c r="D20" s="16" t="s">
        <v>14</v>
      </c>
      <c r="E20" s="10">
        <v>120</v>
      </c>
    </row>
    <row r="21" spans="2:5" x14ac:dyDescent="0.2">
      <c r="B21" s="15" t="s">
        <v>20</v>
      </c>
      <c r="C21" s="10">
        <v>1965</v>
      </c>
      <c r="D21" s="16" t="s">
        <v>14</v>
      </c>
      <c r="E21" s="10">
        <v>2253</v>
      </c>
    </row>
    <row r="22" spans="2:5" x14ac:dyDescent="0.2">
      <c r="B22" s="15" t="s">
        <v>20</v>
      </c>
      <c r="C22" s="10">
        <v>16</v>
      </c>
      <c r="D22" s="16" t="s">
        <v>14</v>
      </c>
      <c r="E22" s="10">
        <v>5</v>
      </c>
    </row>
    <row r="23" spans="2:5" x14ac:dyDescent="0.2">
      <c r="B23" s="15" t="s">
        <v>20</v>
      </c>
      <c r="C23" s="10">
        <v>107</v>
      </c>
      <c r="D23" s="16" t="s">
        <v>14</v>
      </c>
      <c r="E23" s="10">
        <v>38</v>
      </c>
    </row>
    <row r="24" spans="2:5" x14ac:dyDescent="0.2">
      <c r="B24" s="15" t="s">
        <v>20</v>
      </c>
      <c r="C24" s="10">
        <v>134</v>
      </c>
      <c r="D24" s="16" t="s">
        <v>14</v>
      </c>
      <c r="E24" s="10">
        <v>12</v>
      </c>
    </row>
    <row r="25" spans="2:5" x14ac:dyDescent="0.2">
      <c r="B25" s="15" t="s">
        <v>20</v>
      </c>
      <c r="C25" s="10">
        <v>198</v>
      </c>
      <c r="D25" s="16" t="s">
        <v>14</v>
      </c>
      <c r="E25" s="10">
        <v>1684</v>
      </c>
    </row>
    <row r="26" spans="2:5" x14ac:dyDescent="0.2">
      <c r="B26" s="15" t="s">
        <v>20</v>
      </c>
      <c r="C26" s="10">
        <v>111</v>
      </c>
      <c r="D26" s="16" t="s">
        <v>14</v>
      </c>
      <c r="E26" s="10">
        <v>56</v>
      </c>
    </row>
    <row r="27" spans="2:5" x14ac:dyDescent="0.2">
      <c r="B27" s="15" t="s">
        <v>20</v>
      </c>
      <c r="C27" s="10">
        <v>222</v>
      </c>
      <c r="D27" s="16" t="s">
        <v>14</v>
      </c>
      <c r="E27" s="10">
        <v>838</v>
      </c>
    </row>
    <row r="28" spans="2:5" x14ac:dyDescent="0.2">
      <c r="B28" s="15" t="s">
        <v>20</v>
      </c>
      <c r="C28" s="10">
        <v>6212</v>
      </c>
      <c r="D28" s="16" t="s">
        <v>14</v>
      </c>
      <c r="E28" s="10">
        <v>1000</v>
      </c>
    </row>
    <row r="29" spans="2:5" x14ac:dyDescent="0.2">
      <c r="B29" s="15" t="s">
        <v>20</v>
      </c>
      <c r="C29" s="10">
        <v>98</v>
      </c>
      <c r="D29" s="16" t="s">
        <v>14</v>
      </c>
      <c r="E29" s="10">
        <v>1482</v>
      </c>
    </row>
    <row r="30" spans="2:5" x14ac:dyDescent="0.2">
      <c r="B30" s="15" t="s">
        <v>20</v>
      </c>
      <c r="C30" s="10">
        <v>92</v>
      </c>
      <c r="D30" s="16" t="s">
        <v>14</v>
      </c>
      <c r="E30" s="10">
        <v>106</v>
      </c>
    </row>
    <row r="31" spans="2:5" x14ac:dyDescent="0.2">
      <c r="B31" s="15" t="s">
        <v>20</v>
      </c>
      <c r="C31" s="10">
        <v>149</v>
      </c>
      <c r="D31" s="16" t="s">
        <v>14</v>
      </c>
      <c r="E31" s="10">
        <v>679</v>
      </c>
    </row>
    <row r="32" spans="2:5" x14ac:dyDescent="0.2">
      <c r="B32" s="15" t="s">
        <v>20</v>
      </c>
      <c r="C32" s="10">
        <v>2431</v>
      </c>
      <c r="D32" s="16" t="s">
        <v>14</v>
      </c>
      <c r="E32" s="10">
        <v>1220</v>
      </c>
    </row>
    <row r="33" spans="2:5" x14ac:dyDescent="0.2">
      <c r="B33" s="15" t="s">
        <v>20</v>
      </c>
      <c r="C33" s="10">
        <v>303</v>
      </c>
      <c r="D33" s="16" t="s">
        <v>14</v>
      </c>
      <c r="E33" s="10">
        <v>1</v>
      </c>
    </row>
    <row r="34" spans="2:5" x14ac:dyDescent="0.2">
      <c r="B34" s="15" t="s">
        <v>20</v>
      </c>
      <c r="C34" s="10">
        <v>209</v>
      </c>
      <c r="D34" s="16" t="s">
        <v>14</v>
      </c>
      <c r="E34" s="10">
        <v>37</v>
      </c>
    </row>
    <row r="35" spans="2:5" x14ac:dyDescent="0.2">
      <c r="B35" s="15" t="s">
        <v>20</v>
      </c>
      <c r="C35" s="10">
        <v>131</v>
      </c>
      <c r="D35" s="16" t="s">
        <v>14</v>
      </c>
      <c r="E35" s="10">
        <v>60</v>
      </c>
    </row>
    <row r="36" spans="2:5" x14ac:dyDescent="0.2">
      <c r="B36" s="15" t="s">
        <v>20</v>
      </c>
      <c r="C36" s="10">
        <v>164</v>
      </c>
      <c r="D36" s="16" t="s">
        <v>14</v>
      </c>
      <c r="E36" s="10">
        <v>296</v>
      </c>
    </row>
    <row r="37" spans="2:5" x14ac:dyDescent="0.2">
      <c r="B37" s="15" t="s">
        <v>20</v>
      </c>
      <c r="C37" s="10">
        <v>201</v>
      </c>
      <c r="D37" s="16" t="s">
        <v>14</v>
      </c>
      <c r="E37" s="10">
        <v>3304</v>
      </c>
    </row>
    <row r="38" spans="2:5" x14ac:dyDescent="0.2">
      <c r="B38" s="15" t="s">
        <v>20</v>
      </c>
      <c r="C38" s="10">
        <v>211</v>
      </c>
      <c r="D38" s="16" t="s">
        <v>14</v>
      </c>
      <c r="E38" s="10">
        <v>73</v>
      </c>
    </row>
    <row r="39" spans="2:5" x14ac:dyDescent="0.2">
      <c r="B39" s="15" t="s">
        <v>20</v>
      </c>
      <c r="C39" s="10">
        <v>128</v>
      </c>
      <c r="D39" s="16" t="s">
        <v>14</v>
      </c>
      <c r="E39" s="10">
        <v>3387</v>
      </c>
    </row>
    <row r="40" spans="2:5" x14ac:dyDescent="0.2">
      <c r="B40" s="15" t="s">
        <v>20</v>
      </c>
      <c r="C40" s="10">
        <v>1600</v>
      </c>
      <c r="D40" s="16" t="s">
        <v>14</v>
      </c>
      <c r="E40" s="10">
        <v>662</v>
      </c>
    </row>
    <row r="41" spans="2:5" x14ac:dyDescent="0.2">
      <c r="B41" s="15" t="s">
        <v>20</v>
      </c>
      <c r="C41" s="10">
        <v>249</v>
      </c>
      <c r="D41" s="16" t="s">
        <v>14</v>
      </c>
      <c r="E41" s="10">
        <v>774</v>
      </c>
    </row>
    <row r="42" spans="2:5" x14ac:dyDescent="0.2">
      <c r="B42" s="15" t="s">
        <v>20</v>
      </c>
      <c r="C42" s="10">
        <v>236</v>
      </c>
      <c r="D42" s="16" t="s">
        <v>14</v>
      </c>
      <c r="E42" s="10">
        <v>672</v>
      </c>
    </row>
    <row r="43" spans="2:5" x14ac:dyDescent="0.2">
      <c r="B43" s="15" t="s">
        <v>20</v>
      </c>
      <c r="C43" s="10">
        <v>4065</v>
      </c>
      <c r="D43" s="16" t="s">
        <v>14</v>
      </c>
      <c r="E43" s="10">
        <v>940</v>
      </c>
    </row>
    <row r="44" spans="2:5" x14ac:dyDescent="0.2">
      <c r="B44" s="15" t="s">
        <v>20</v>
      </c>
      <c r="C44" s="10">
        <v>246</v>
      </c>
      <c r="D44" s="16" t="s">
        <v>14</v>
      </c>
      <c r="E44" s="10">
        <v>117</v>
      </c>
    </row>
    <row r="45" spans="2:5" x14ac:dyDescent="0.2">
      <c r="B45" s="15" t="s">
        <v>20</v>
      </c>
      <c r="C45" s="10">
        <v>2475</v>
      </c>
      <c r="D45" s="16" t="s">
        <v>14</v>
      </c>
      <c r="E45" s="10">
        <v>115</v>
      </c>
    </row>
    <row r="46" spans="2:5" x14ac:dyDescent="0.2">
      <c r="B46" s="15" t="s">
        <v>20</v>
      </c>
      <c r="C46" s="10">
        <v>76</v>
      </c>
      <c r="D46" s="16" t="s">
        <v>14</v>
      </c>
      <c r="E46" s="10">
        <v>326</v>
      </c>
    </row>
    <row r="47" spans="2:5" x14ac:dyDescent="0.2">
      <c r="B47" s="15" t="s">
        <v>20</v>
      </c>
      <c r="C47" s="10">
        <v>54</v>
      </c>
      <c r="D47" s="16" t="s">
        <v>14</v>
      </c>
      <c r="E47" s="10">
        <v>1</v>
      </c>
    </row>
    <row r="48" spans="2:5" x14ac:dyDescent="0.2">
      <c r="B48" s="15" t="s">
        <v>20</v>
      </c>
      <c r="C48" s="10">
        <v>88</v>
      </c>
      <c r="D48" s="16" t="s">
        <v>14</v>
      </c>
      <c r="E48" s="10">
        <v>1467</v>
      </c>
    </row>
    <row r="49" spans="2:5" x14ac:dyDescent="0.2">
      <c r="B49" s="15" t="s">
        <v>20</v>
      </c>
      <c r="C49" s="10">
        <v>85</v>
      </c>
      <c r="D49" s="16" t="s">
        <v>14</v>
      </c>
      <c r="E49" s="10">
        <v>5681</v>
      </c>
    </row>
    <row r="50" spans="2:5" x14ac:dyDescent="0.2">
      <c r="B50" s="15" t="s">
        <v>20</v>
      </c>
      <c r="C50" s="10">
        <v>170</v>
      </c>
      <c r="D50" s="16" t="s">
        <v>14</v>
      </c>
      <c r="E50" s="10">
        <v>1059</v>
      </c>
    </row>
    <row r="51" spans="2:5" x14ac:dyDescent="0.2">
      <c r="B51" s="15" t="s">
        <v>20</v>
      </c>
      <c r="C51" s="10">
        <v>330</v>
      </c>
      <c r="D51" s="16" t="s">
        <v>14</v>
      </c>
      <c r="E51" s="10">
        <v>1194</v>
      </c>
    </row>
    <row r="52" spans="2:5" x14ac:dyDescent="0.2">
      <c r="B52" s="15" t="s">
        <v>20</v>
      </c>
      <c r="C52" s="10">
        <v>127</v>
      </c>
      <c r="D52" s="16" t="s">
        <v>14</v>
      </c>
      <c r="E52" s="10">
        <v>30</v>
      </c>
    </row>
    <row r="53" spans="2:5" x14ac:dyDescent="0.2">
      <c r="B53" s="15" t="s">
        <v>20</v>
      </c>
      <c r="C53" s="10">
        <v>411</v>
      </c>
      <c r="D53" s="16" t="s">
        <v>14</v>
      </c>
      <c r="E53" s="10">
        <v>75</v>
      </c>
    </row>
    <row r="54" spans="2:5" x14ac:dyDescent="0.2">
      <c r="B54" s="15" t="s">
        <v>20</v>
      </c>
      <c r="C54" s="10">
        <v>180</v>
      </c>
      <c r="D54" s="16" t="s">
        <v>14</v>
      </c>
      <c r="E54" s="10">
        <v>955</v>
      </c>
    </row>
    <row r="55" spans="2:5" x14ac:dyDescent="0.2">
      <c r="B55" s="15" t="s">
        <v>20</v>
      </c>
      <c r="C55" s="10">
        <v>374</v>
      </c>
      <c r="D55" s="16" t="s">
        <v>14</v>
      </c>
      <c r="E55" s="10">
        <v>67</v>
      </c>
    </row>
    <row r="56" spans="2:5" x14ac:dyDescent="0.2">
      <c r="B56" s="15" t="s">
        <v>20</v>
      </c>
      <c r="C56" s="10">
        <v>71</v>
      </c>
      <c r="D56" s="16" t="s">
        <v>14</v>
      </c>
      <c r="E56" s="10">
        <v>5</v>
      </c>
    </row>
    <row r="57" spans="2:5" x14ac:dyDescent="0.2">
      <c r="B57" s="15" t="s">
        <v>20</v>
      </c>
      <c r="C57" s="10">
        <v>203</v>
      </c>
      <c r="D57" s="16" t="s">
        <v>14</v>
      </c>
      <c r="E57" s="10">
        <v>26</v>
      </c>
    </row>
    <row r="58" spans="2:5" x14ac:dyDescent="0.2">
      <c r="B58" s="15" t="s">
        <v>20</v>
      </c>
      <c r="C58" s="10">
        <v>113</v>
      </c>
      <c r="D58" s="16" t="s">
        <v>14</v>
      </c>
      <c r="E58" s="10">
        <v>1130</v>
      </c>
    </row>
    <row r="59" spans="2:5" x14ac:dyDescent="0.2">
      <c r="B59" s="15" t="s">
        <v>20</v>
      </c>
      <c r="C59" s="10">
        <v>96</v>
      </c>
      <c r="D59" s="16" t="s">
        <v>14</v>
      </c>
      <c r="E59" s="10">
        <v>782</v>
      </c>
    </row>
    <row r="60" spans="2:5" x14ac:dyDescent="0.2">
      <c r="B60" s="15" t="s">
        <v>20</v>
      </c>
      <c r="C60" s="10">
        <v>498</v>
      </c>
      <c r="D60" s="16" t="s">
        <v>14</v>
      </c>
      <c r="E60" s="10">
        <v>210</v>
      </c>
    </row>
    <row r="61" spans="2:5" x14ac:dyDescent="0.2">
      <c r="B61" s="15" t="s">
        <v>20</v>
      </c>
      <c r="C61" s="10">
        <v>180</v>
      </c>
      <c r="D61" s="16" t="s">
        <v>14</v>
      </c>
      <c r="E61" s="10">
        <v>136</v>
      </c>
    </row>
    <row r="62" spans="2:5" x14ac:dyDescent="0.2">
      <c r="B62" s="15" t="s">
        <v>20</v>
      </c>
      <c r="C62" s="10">
        <v>27</v>
      </c>
      <c r="D62" s="16" t="s">
        <v>14</v>
      </c>
      <c r="E62" s="10">
        <v>86</v>
      </c>
    </row>
    <row r="63" spans="2:5" x14ac:dyDescent="0.2">
      <c r="B63" s="15" t="s">
        <v>20</v>
      </c>
      <c r="C63" s="10">
        <v>2331</v>
      </c>
      <c r="D63" s="16" t="s">
        <v>14</v>
      </c>
      <c r="E63" s="10">
        <v>19</v>
      </c>
    </row>
    <row r="64" spans="2:5" x14ac:dyDescent="0.2">
      <c r="B64" s="15" t="s">
        <v>20</v>
      </c>
      <c r="C64" s="10">
        <v>113</v>
      </c>
      <c r="D64" s="16" t="s">
        <v>14</v>
      </c>
      <c r="E64" s="10">
        <v>886</v>
      </c>
    </row>
    <row r="65" spans="2:5" x14ac:dyDescent="0.2">
      <c r="B65" s="15" t="s">
        <v>20</v>
      </c>
      <c r="C65" s="10">
        <v>164</v>
      </c>
      <c r="D65" s="16" t="s">
        <v>14</v>
      </c>
      <c r="E65" s="10">
        <v>35</v>
      </c>
    </row>
    <row r="66" spans="2:5" x14ac:dyDescent="0.2">
      <c r="B66" s="15" t="s">
        <v>20</v>
      </c>
      <c r="C66" s="10">
        <v>164</v>
      </c>
      <c r="D66" s="16" t="s">
        <v>14</v>
      </c>
      <c r="E66" s="10">
        <v>24</v>
      </c>
    </row>
    <row r="67" spans="2:5" x14ac:dyDescent="0.2">
      <c r="B67" s="15" t="s">
        <v>20</v>
      </c>
      <c r="C67" s="10">
        <v>336</v>
      </c>
      <c r="D67" s="16" t="s">
        <v>14</v>
      </c>
      <c r="E67" s="10">
        <v>86</v>
      </c>
    </row>
    <row r="68" spans="2:5" x14ac:dyDescent="0.2">
      <c r="B68" s="15" t="s">
        <v>20</v>
      </c>
      <c r="C68" s="10">
        <v>1917</v>
      </c>
      <c r="D68" s="16" t="s">
        <v>14</v>
      </c>
      <c r="E68" s="10">
        <v>243</v>
      </c>
    </row>
    <row r="69" spans="2:5" x14ac:dyDescent="0.2">
      <c r="B69" s="15" t="s">
        <v>20</v>
      </c>
      <c r="C69" s="10">
        <v>95</v>
      </c>
      <c r="D69" s="16" t="s">
        <v>14</v>
      </c>
      <c r="E69" s="10">
        <v>65</v>
      </c>
    </row>
    <row r="70" spans="2:5" x14ac:dyDescent="0.2">
      <c r="B70" s="15" t="s">
        <v>20</v>
      </c>
      <c r="C70" s="10">
        <v>147</v>
      </c>
      <c r="D70" s="16" t="s">
        <v>14</v>
      </c>
      <c r="E70" s="10">
        <v>100</v>
      </c>
    </row>
    <row r="71" spans="2:5" x14ac:dyDescent="0.2">
      <c r="B71" s="15" t="s">
        <v>20</v>
      </c>
      <c r="C71" s="10">
        <v>86</v>
      </c>
      <c r="D71" s="16" t="s">
        <v>14</v>
      </c>
      <c r="E71" s="10">
        <v>168</v>
      </c>
    </row>
    <row r="72" spans="2:5" x14ac:dyDescent="0.2">
      <c r="B72" s="15" t="s">
        <v>20</v>
      </c>
      <c r="C72" s="10">
        <v>83</v>
      </c>
      <c r="D72" s="16" t="s">
        <v>14</v>
      </c>
      <c r="E72" s="10">
        <v>13</v>
      </c>
    </row>
    <row r="73" spans="2:5" x14ac:dyDescent="0.2">
      <c r="B73" s="15" t="s">
        <v>20</v>
      </c>
      <c r="C73" s="10">
        <v>676</v>
      </c>
      <c r="D73" s="16" t="s">
        <v>14</v>
      </c>
      <c r="E73" s="10">
        <v>1</v>
      </c>
    </row>
    <row r="74" spans="2:5" x14ac:dyDescent="0.2">
      <c r="B74" s="15" t="s">
        <v>20</v>
      </c>
      <c r="C74" s="10">
        <v>361</v>
      </c>
      <c r="D74" s="16" t="s">
        <v>14</v>
      </c>
      <c r="E74" s="10">
        <v>40</v>
      </c>
    </row>
    <row r="75" spans="2:5" x14ac:dyDescent="0.2">
      <c r="B75" s="15" t="s">
        <v>20</v>
      </c>
      <c r="C75" s="10">
        <v>131</v>
      </c>
      <c r="D75" s="16" t="s">
        <v>14</v>
      </c>
      <c r="E75" s="10">
        <v>226</v>
      </c>
    </row>
    <row r="76" spans="2:5" x14ac:dyDescent="0.2">
      <c r="B76" s="15" t="s">
        <v>20</v>
      </c>
      <c r="C76" s="10">
        <v>126</v>
      </c>
      <c r="D76" s="16" t="s">
        <v>14</v>
      </c>
      <c r="E76" s="10">
        <v>1625</v>
      </c>
    </row>
    <row r="77" spans="2:5" x14ac:dyDescent="0.2">
      <c r="B77" s="15" t="s">
        <v>20</v>
      </c>
      <c r="C77" s="10">
        <v>275</v>
      </c>
      <c r="D77" s="16" t="s">
        <v>14</v>
      </c>
      <c r="E77" s="10">
        <v>143</v>
      </c>
    </row>
    <row r="78" spans="2:5" x14ac:dyDescent="0.2">
      <c r="B78" s="15" t="s">
        <v>20</v>
      </c>
      <c r="C78" s="10">
        <v>67</v>
      </c>
      <c r="D78" s="16" t="s">
        <v>14</v>
      </c>
      <c r="E78" s="10">
        <v>934</v>
      </c>
    </row>
    <row r="79" spans="2:5" x14ac:dyDescent="0.2">
      <c r="B79" s="15" t="s">
        <v>20</v>
      </c>
      <c r="C79" s="10">
        <v>154</v>
      </c>
      <c r="D79" s="16" t="s">
        <v>14</v>
      </c>
      <c r="E79" s="10">
        <v>17</v>
      </c>
    </row>
    <row r="80" spans="2:5" x14ac:dyDescent="0.2">
      <c r="B80" s="15" t="s">
        <v>20</v>
      </c>
      <c r="C80" s="10">
        <v>1782</v>
      </c>
      <c r="D80" s="16" t="s">
        <v>14</v>
      </c>
      <c r="E80" s="10">
        <v>2179</v>
      </c>
    </row>
    <row r="81" spans="2:5" x14ac:dyDescent="0.2">
      <c r="B81" s="15" t="s">
        <v>20</v>
      </c>
      <c r="C81" s="10">
        <v>903</v>
      </c>
      <c r="D81" s="16" t="s">
        <v>14</v>
      </c>
      <c r="E81" s="10">
        <v>931</v>
      </c>
    </row>
    <row r="82" spans="2:5" x14ac:dyDescent="0.2">
      <c r="B82" s="15" t="s">
        <v>20</v>
      </c>
      <c r="C82" s="10">
        <v>94</v>
      </c>
      <c r="D82" s="16" t="s">
        <v>14</v>
      </c>
      <c r="E82" s="10">
        <v>92</v>
      </c>
    </row>
    <row r="83" spans="2:5" x14ac:dyDescent="0.2">
      <c r="B83" s="15" t="s">
        <v>20</v>
      </c>
      <c r="C83" s="10">
        <v>180</v>
      </c>
      <c r="D83" s="16" t="s">
        <v>14</v>
      </c>
      <c r="E83" s="10">
        <v>57</v>
      </c>
    </row>
    <row r="84" spans="2:5" x14ac:dyDescent="0.2">
      <c r="B84" s="15" t="s">
        <v>20</v>
      </c>
      <c r="C84" s="10">
        <v>533</v>
      </c>
      <c r="D84" s="16" t="s">
        <v>14</v>
      </c>
      <c r="E84" s="10">
        <v>41</v>
      </c>
    </row>
    <row r="85" spans="2:5" x14ac:dyDescent="0.2">
      <c r="B85" s="15" t="s">
        <v>20</v>
      </c>
      <c r="C85" s="10">
        <v>2443</v>
      </c>
      <c r="D85" s="16" t="s">
        <v>14</v>
      </c>
      <c r="E85" s="10">
        <v>1</v>
      </c>
    </row>
    <row r="86" spans="2:5" x14ac:dyDescent="0.2">
      <c r="B86" s="15" t="s">
        <v>20</v>
      </c>
      <c r="C86" s="10">
        <v>89</v>
      </c>
      <c r="D86" s="16" t="s">
        <v>14</v>
      </c>
      <c r="E86" s="10">
        <v>101</v>
      </c>
    </row>
    <row r="87" spans="2:5" x14ac:dyDescent="0.2">
      <c r="B87" s="15" t="s">
        <v>20</v>
      </c>
      <c r="C87" s="10">
        <v>159</v>
      </c>
      <c r="D87" s="16" t="s">
        <v>14</v>
      </c>
      <c r="E87" s="10">
        <v>1335</v>
      </c>
    </row>
    <row r="88" spans="2:5" x14ac:dyDescent="0.2">
      <c r="B88" s="15" t="s">
        <v>20</v>
      </c>
      <c r="C88" s="10">
        <v>50</v>
      </c>
      <c r="D88" s="16" t="s">
        <v>14</v>
      </c>
      <c r="E88" s="10">
        <v>15</v>
      </c>
    </row>
    <row r="89" spans="2:5" x14ac:dyDescent="0.2">
      <c r="B89" s="15" t="s">
        <v>20</v>
      </c>
      <c r="C89" s="10">
        <v>186</v>
      </c>
      <c r="D89" s="16" t="s">
        <v>14</v>
      </c>
      <c r="E89" s="10">
        <v>454</v>
      </c>
    </row>
    <row r="90" spans="2:5" x14ac:dyDescent="0.2">
      <c r="B90" s="15" t="s">
        <v>20</v>
      </c>
      <c r="C90" s="10">
        <v>1071</v>
      </c>
      <c r="D90" s="16" t="s">
        <v>14</v>
      </c>
      <c r="E90" s="10">
        <v>3182</v>
      </c>
    </row>
    <row r="91" spans="2:5" x14ac:dyDescent="0.2">
      <c r="B91" s="15" t="s">
        <v>20</v>
      </c>
      <c r="C91" s="10">
        <v>117</v>
      </c>
      <c r="D91" s="16" t="s">
        <v>14</v>
      </c>
      <c r="E91" s="10">
        <v>15</v>
      </c>
    </row>
    <row r="92" spans="2:5" x14ac:dyDescent="0.2">
      <c r="B92" s="15" t="s">
        <v>20</v>
      </c>
      <c r="C92" s="10">
        <v>70</v>
      </c>
      <c r="D92" s="16" t="s">
        <v>14</v>
      </c>
      <c r="E92" s="10">
        <v>133</v>
      </c>
    </row>
    <row r="93" spans="2:5" x14ac:dyDescent="0.2">
      <c r="B93" s="15" t="s">
        <v>20</v>
      </c>
      <c r="C93" s="10">
        <v>135</v>
      </c>
      <c r="D93" s="16" t="s">
        <v>14</v>
      </c>
      <c r="E93" s="10">
        <v>2062</v>
      </c>
    </row>
    <row r="94" spans="2:5" x14ac:dyDescent="0.2">
      <c r="B94" s="15" t="s">
        <v>20</v>
      </c>
      <c r="C94" s="10">
        <v>768</v>
      </c>
      <c r="D94" s="16" t="s">
        <v>14</v>
      </c>
      <c r="E94" s="10">
        <v>29</v>
      </c>
    </row>
    <row r="95" spans="2:5" x14ac:dyDescent="0.2">
      <c r="B95" s="15" t="s">
        <v>20</v>
      </c>
      <c r="C95" s="10">
        <v>199</v>
      </c>
      <c r="D95" s="16" t="s">
        <v>14</v>
      </c>
      <c r="E95" s="10">
        <v>132</v>
      </c>
    </row>
    <row r="96" spans="2:5" x14ac:dyDescent="0.2">
      <c r="B96" s="15" t="s">
        <v>20</v>
      </c>
      <c r="C96" s="10">
        <v>107</v>
      </c>
      <c r="D96" s="16" t="s">
        <v>14</v>
      </c>
      <c r="E96" s="10">
        <v>137</v>
      </c>
    </row>
    <row r="97" spans="2:5" x14ac:dyDescent="0.2">
      <c r="B97" s="15" t="s">
        <v>20</v>
      </c>
      <c r="C97" s="10">
        <v>195</v>
      </c>
      <c r="D97" s="16" t="s">
        <v>14</v>
      </c>
      <c r="E97" s="10">
        <v>908</v>
      </c>
    </row>
    <row r="98" spans="2:5" x14ac:dyDescent="0.2">
      <c r="B98" s="15" t="s">
        <v>20</v>
      </c>
      <c r="C98" s="10">
        <v>3376</v>
      </c>
      <c r="D98" s="16" t="s">
        <v>14</v>
      </c>
      <c r="E98" s="10">
        <v>10</v>
      </c>
    </row>
    <row r="99" spans="2:5" x14ac:dyDescent="0.2">
      <c r="B99" s="15" t="s">
        <v>20</v>
      </c>
      <c r="C99" s="10">
        <v>41</v>
      </c>
      <c r="D99" s="16" t="s">
        <v>14</v>
      </c>
      <c r="E99" s="10">
        <v>1910</v>
      </c>
    </row>
    <row r="100" spans="2:5" x14ac:dyDescent="0.2">
      <c r="B100" s="15" t="s">
        <v>20</v>
      </c>
      <c r="C100" s="10">
        <v>1821</v>
      </c>
      <c r="D100" s="16" t="s">
        <v>14</v>
      </c>
      <c r="E100" s="10">
        <v>38</v>
      </c>
    </row>
    <row r="101" spans="2:5" x14ac:dyDescent="0.2">
      <c r="B101" s="15" t="s">
        <v>20</v>
      </c>
      <c r="C101" s="10">
        <v>164</v>
      </c>
      <c r="D101" s="16" t="s">
        <v>14</v>
      </c>
      <c r="E101" s="10">
        <v>104</v>
      </c>
    </row>
    <row r="102" spans="2:5" x14ac:dyDescent="0.2">
      <c r="B102" s="15" t="s">
        <v>20</v>
      </c>
      <c r="C102" s="10">
        <v>157</v>
      </c>
      <c r="D102" s="16" t="s">
        <v>14</v>
      </c>
      <c r="E102" s="10">
        <v>49</v>
      </c>
    </row>
    <row r="103" spans="2:5" x14ac:dyDescent="0.2">
      <c r="B103" s="15" t="s">
        <v>20</v>
      </c>
      <c r="C103" s="10">
        <v>246</v>
      </c>
      <c r="D103" s="16" t="s">
        <v>14</v>
      </c>
      <c r="E103" s="10">
        <v>1</v>
      </c>
    </row>
    <row r="104" spans="2:5" x14ac:dyDescent="0.2">
      <c r="B104" s="15" t="s">
        <v>20</v>
      </c>
      <c r="C104" s="10">
        <v>1396</v>
      </c>
      <c r="D104" s="16" t="s">
        <v>14</v>
      </c>
      <c r="E104" s="10">
        <v>245</v>
      </c>
    </row>
    <row r="105" spans="2:5" x14ac:dyDescent="0.2">
      <c r="B105" s="15" t="s">
        <v>20</v>
      </c>
      <c r="C105" s="10">
        <v>2506</v>
      </c>
      <c r="D105" s="16" t="s">
        <v>14</v>
      </c>
      <c r="E105" s="10">
        <v>32</v>
      </c>
    </row>
    <row r="106" spans="2:5" x14ac:dyDescent="0.2">
      <c r="B106" s="15" t="s">
        <v>20</v>
      </c>
      <c r="C106" s="10">
        <v>244</v>
      </c>
      <c r="D106" s="16" t="s">
        <v>14</v>
      </c>
      <c r="E106" s="10">
        <v>7</v>
      </c>
    </row>
    <row r="107" spans="2:5" x14ac:dyDescent="0.2">
      <c r="B107" s="15" t="s">
        <v>20</v>
      </c>
      <c r="C107" s="10">
        <v>146</v>
      </c>
      <c r="D107" s="16" t="s">
        <v>14</v>
      </c>
      <c r="E107" s="10">
        <v>803</v>
      </c>
    </row>
    <row r="108" spans="2:5" x14ac:dyDescent="0.2">
      <c r="B108" s="15" t="s">
        <v>20</v>
      </c>
      <c r="C108" s="10">
        <v>1267</v>
      </c>
      <c r="D108" s="16" t="s">
        <v>14</v>
      </c>
      <c r="E108" s="10">
        <v>16</v>
      </c>
    </row>
    <row r="109" spans="2:5" x14ac:dyDescent="0.2">
      <c r="B109" s="15" t="s">
        <v>20</v>
      </c>
      <c r="C109" s="10">
        <v>1561</v>
      </c>
      <c r="D109" s="16" t="s">
        <v>14</v>
      </c>
      <c r="E109" s="10">
        <v>31</v>
      </c>
    </row>
    <row r="110" spans="2:5" x14ac:dyDescent="0.2">
      <c r="B110" s="15" t="s">
        <v>20</v>
      </c>
      <c r="C110" s="10">
        <v>48</v>
      </c>
      <c r="D110" s="16" t="s">
        <v>14</v>
      </c>
      <c r="E110" s="10">
        <v>108</v>
      </c>
    </row>
    <row r="111" spans="2:5" x14ac:dyDescent="0.2">
      <c r="B111" s="15" t="s">
        <v>20</v>
      </c>
      <c r="C111" s="10">
        <v>2739</v>
      </c>
      <c r="D111" s="16" t="s">
        <v>14</v>
      </c>
      <c r="E111" s="10">
        <v>30</v>
      </c>
    </row>
    <row r="112" spans="2:5" x14ac:dyDescent="0.2">
      <c r="B112" s="15" t="s">
        <v>20</v>
      </c>
      <c r="C112" s="10">
        <v>3537</v>
      </c>
      <c r="D112" s="16" t="s">
        <v>14</v>
      </c>
      <c r="E112" s="10">
        <v>17</v>
      </c>
    </row>
    <row r="113" spans="2:5" x14ac:dyDescent="0.2">
      <c r="B113" s="15" t="s">
        <v>20</v>
      </c>
      <c r="C113" s="10">
        <v>2107</v>
      </c>
      <c r="D113" s="16" t="s">
        <v>14</v>
      </c>
      <c r="E113" s="10">
        <v>80</v>
      </c>
    </row>
    <row r="114" spans="2:5" x14ac:dyDescent="0.2">
      <c r="B114" s="15" t="s">
        <v>20</v>
      </c>
      <c r="C114" s="10">
        <v>3318</v>
      </c>
      <c r="D114" s="16" t="s">
        <v>14</v>
      </c>
      <c r="E114" s="10">
        <v>2468</v>
      </c>
    </row>
    <row r="115" spans="2:5" x14ac:dyDescent="0.2">
      <c r="B115" s="15" t="s">
        <v>20</v>
      </c>
      <c r="C115" s="10">
        <v>340</v>
      </c>
      <c r="D115" s="16" t="s">
        <v>14</v>
      </c>
      <c r="E115" s="10">
        <v>26</v>
      </c>
    </row>
    <row r="116" spans="2:5" x14ac:dyDescent="0.2">
      <c r="B116" s="15" t="s">
        <v>20</v>
      </c>
      <c r="C116" s="10">
        <v>1442</v>
      </c>
      <c r="D116" s="16" t="s">
        <v>14</v>
      </c>
      <c r="E116" s="10">
        <v>73</v>
      </c>
    </row>
    <row r="117" spans="2:5" x14ac:dyDescent="0.2">
      <c r="B117" s="15" t="s">
        <v>20</v>
      </c>
      <c r="C117" s="10">
        <v>126</v>
      </c>
      <c r="D117" s="16" t="s">
        <v>14</v>
      </c>
      <c r="E117" s="10">
        <v>128</v>
      </c>
    </row>
    <row r="118" spans="2:5" x14ac:dyDescent="0.2">
      <c r="B118" s="15" t="s">
        <v>20</v>
      </c>
      <c r="C118" s="10">
        <v>524</v>
      </c>
      <c r="D118" s="16" t="s">
        <v>14</v>
      </c>
      <c r="E118" s="10">
        <v>33</v>
      </c>
    </row>
    <row r="119" spans="2:5" x14ac:dyDescent="0.2">
      <c r="B119" s="15" t="s">
        <v>20</v>
      </c>
      <c r="C119" s="10">
        <v>1989</v>
      </c>
      <c r="D119" s="16" t="s">
        <v>14</v>
      </c>
      <c r="E119" s="10">
        <v>1072</v>
      </c>
    </row>
    <row r="120" spans="2:5" x14ac:dyDescent="0.2">
      <c r="B120" s="15" t="s">
        <v>20</v>
      </c>
      <c r="C120" s="10">
        <v>157</v>
      </c>
      <c r="D120" s="16" t="s">
        <v>14</v>
      </c>
      <c r="E120" s="10">
        <v>393</v>
      </c>
    </row>
    <row r="121" spans="2:5" x14ac:dyDescent="0.2">
      <c r="B121" s="15" t="s">
        <v>20</v>
      </c>
      <c r="C121" s="10">
        <v>4498</v>
      </c>
      <c r="D121" s="16" t="s">
        <v>14</v>
      </c>
      <c r="E121" s="10">
        <v>1257</v>
      </c>
    </row>
    <row r="122" spans="2:5" x14ac:dyDescent="0.2">
      <c r="B122" s="15" t="s">
        <v>20</v>
      </c>
      <c r="C122" s="10">
        <v>80</v>
      </c>
      <c r="D122" s="16" t="s">
        <v>14</v>
      </c>
      <c r="E122" s="10">
        <v>328</v>
      </c>
    </row>
    <row r="123" spans="2:5" x14ac:dyDescent="0.2">
      <c r="B123" s="15" t="s">
        <v>20</v>
      </c>
      <c r="C123" s="10">
        <v>43</v>
      </c>
      <c r="D123" s="16" t="s">
        <v>14</v>
      </c>
      <c r="E123" s="10">
        <v>147</v>
      </c>
    </row>
    <row r="124" spans="2:5" x14ac:dyDescent="0.2">
      <c r="B124" s="15" t="s">
        <v>20</v>
      </c>
      <c r="C124" s="10">
        <v>2053</v>
      </c>
      <c r="D124" s="16" t="s">
        <v>14</v>
      </c>
      <c r="E124" s="10">
        <v>830</v>
      </c>
    </row>
    <row r="125" spans="2:5" x14ac:dyDescent="0.2">
      <c r="B125" s="15" t="s">
        <v>20</v>
      </c>
      <c r="C125" s="10">
        <v>168</v>
      </c>
      <c r="D125" s="16" t="s">
        <v>14</v>
      </c>
      <c r="E125" s="10">
        <v>331</v>
      </c>
    </row>
    <row r="126" spans="2:5" x14ac:dyDescent="0.2">
      <c r="B126" s="15" t="s">
        <v>20</v>
      </c>
      <c r="C126" s="10">
        <v>4289</v>
      </c>
      <c r="D126" s="16" t="s">
        <v>14</v>
      </c>
      <c r="E126" s="10">
        <v>25</v>
      </c>
    </row>
    <row r="127" spans="2:5" x14ac:dyDescent="0.2">
      <c r="B127" s="15" t="s">
        <v>20</v>
      </c>
      <c r="C127" s="10">
        <v>165</v>
      </c>
      <c r="D127" s="16" t="s">
        <v>14</v>
      </c>
      <c r="E127" s="10">
        <v>3483</v>
      </c>
    </row>
    <row r="128" spans="2:5" x14ac:dyDescent="0.2">
      <c r="B128" s="15" t="s">
        <v>20</v>
      </c>
      <c r="C128" s="10">
        <v>1815</v>
      </c>
      <c r="D128" s="16" t="s">
        <v>14</v>
      </c>
      <c r="E128" s="10">
        <v>923</v>
      </c>
    </row>
    <row r="129" spans="2:5" x14ac:dyDescent="0.2">
      <c r="B129" s="15" t="s">
        <v>20</v>
      </c>
      <c r="C129" s="10">
        <v>397</v>
      </c>
      <c r="D129" s="16" t="s">
        <v>14</v>
      </c>
      <c r="E129" s="10">
        <v>1</v>
      </c>
    </row>
    <row r="130" spans="2:5" x14ac:dyDescent="0.2">
      <c r="B130" s="15" t="s">
        <v>20</v>
      </c>
      <c r="C130" s="10">
        <v>1539</v>
      </c>
      <c r="D130" s="16" t="s">
        <v>14</v>
      </c>
      <c r="E130" s="10">
        <v>33</v>
      </c>
    </row>
    <row r="131" spans="2:5" x14ac:dyDescent="0.2">
      <c r="B131" s="15" t="s">
        <v>20</v>
      </c>
      <c r="C131" s="10">
        <v>138</v>
      </c>
      <c r="D131" s="16" t="s">
        <v>14</v>
      </c>
      <c r="E131" s="10">
        <v>40</v>
      </c>
    </row>
    <row r="132" spans="2:5" x14ac:dyDescent="0.2">
      <c r="B132" s="15" t="s">
        <v>20</v>
      </c>
      <c r="C132" s="10">
        <v>3594</v>
      </c>
      <c r="D132" s="16" t="s">
        <v>14</v>
      </c>
      <c r="E132" s="10">
        <v>23</v>
      </c>
    </row>
    <row r="133" spans="2:5" x14ac:dyDescent="0.2">
      <c r="B133" s="15" t="s">
        <v>20</v>
      </c>
      <c r="C133" s="10">
        <v>5880</v>
      </c>
      <c r="D133" s="16" t="s">
        <v>14</v>
      </c>
      <c r="E133" s="10">
        <v>75</v>
      </c>
    </row>
    <row r="134" spans="2:5" x14ac:dyDescent="0.2">
      <c r="B134" s="15" t="s">
        <v>20</v>
      </c>
      <c r="C134" s="10">
        <v>112</v>
      </c>
      <c r="D134" s="16" t="s">
        <v>14</v>
      </c>
      <c r="E134" s="10">
        <v>2176</v>
      </c>
    </row>
    <row r="135" spans="2:5" x14ac:dyDescent="0.2">
      <c r="B135" s="15" t="s">
        <v>20</v>
      </c>
      <c r="C135" s="10">
        <v>943</v>
      </c>
      <c r="D135" s="16" t="s">
        <v>14</v>
      </c>
      <c r="E135" s="10">
        <v>441</v>
      </c>
    </row>
    <row r="136" spans="2:5" x14ac:dyDescent="0.2">
      <c r="B136" s="15" t="s">
        <v>20</v>
      </c>
      <c r="C136" s="10">
        <v>2468</v>
      </c>
      <c r="D136" s="16" t="s">
        <v>14</v>
      </c>
      <c r="E136" s="10">
        <v>25</v>
      </c>
    </row>
    <row r="137" spans="2:5" x14ac:dyDescent="0.2">
      <c r="B137" s="15" t="s">
        <v>20</v>
      </c>
      <c r="C137" s="10">
        <v>2551</v>
      </c>
      <c r="D137" s="16" t="s">
        <v>14</v>
      </c>
      <c r="E137" s="10">
        <v>127</v>
      </c>
    </row>
    <row r="138" spans="2:5" x14ac:dyDescent="0.2">
      <c r="B138" s="15" t="s">
        <v>20</v>
      </c>
      <c r="C138" s="10">
        <v>101</v>
      </c>
      <c r="D138" s="16" t="s">
        <v>14</v>
      </c>
      <c r="E138" s="10">
        <v>355</v>
      </c>
    </row>
    <row r="139" spans="2:5" x14ac:dyDescent="0.2">
      <c r="B139" s="15" t="s">
        <v>20</v>
      </c>
      <c r="C139" s="10">
        <v>92</v>
      </c>
      <c r="D139" s="16" t="s">
        <v>14</v>
      </c>
      <c r="E139" s="10">
        <v>44</v>
      </c>
    </row>
    <row r="140" spans="2:5" x14ac:dyDescent="0.2">
      <c r="B140" s="15" t="s">
        <v>20</v>
      </c>
      <c r="C140" s="10">
        <v>62</v>
      </c>
      <c r="D140" s="16" t="s">
        <v>14</v>
      </c>
      <c r="E140" s="10">
        <v>67</v>
      </c>
    </row>
    <row r="141" spans="2:5" x14ac:dyDescent="0.2">
      <c r="B141" s="15" t="s">
        <v>20</v>
      </c>
      <c r="C141" s="10">
        <v>149</v>
      </c>
      <c r="D141" s="16" t="s">
        <v>14</v>
      </c>
      <c r="E141" s="10">
        <v>1068</v>
      </c>
    </row>
    <row r="142" spans="2:5" x14ac:dyDescent="0.2">
      <c r="B142" s="15" t="s">
        <v>20</v>
      </c>
      <c r="C142" s="10">
        <v>329</v>
      </c>
      <c r="D142" s="16" t="s">
        <v>14</v>
      </c>
      <c r="E142" s="10">
        <v>424</v>
      </c>
    </row>
    <row r="143" spans="2:5" x14ac:dyDescent="0.2">
      <c r="B143" s="15" t="s">
        <v>20</v>
      </c>
      <c r="C143" s="10">
        <v>97</v>
      </c>
      <c r="D143" s="16" t="s">
        <v>14</v>
      </c>
      <c r="E143" s="10">
        <v>151</v>
      </c>
    </row>
    <row r="144" spans="2:5" x14ac:dyDescent="0.2">
      <c r="B144" s="15" t="s">
        <v>20</v>
      </c>
      <c r="C144" s="10">
        <v>1784</v>
      </c>
      <c r="D144" s="16" t="s">
        <v>14</v>
      </c>
      <c r="E144" s="10">
        <v>1608</v>
      </c>
    </row>
    <row r="145" spans="2:5" x14ac:dyDescent="0.2">
      <c r="B145" s="15" t="s">
        <v>20</v>
      </c>
      <c r="C145" s="10">
        <v>1684</v>
      </c>
      <c r="D145" s="16" t="s">
        <v>14</v>
      </c>
      <c r="E145" s="10">
        <v>941</v>
      </c>
    </row>
    <row r="146" spans="2:5" x14ac:dyDescent="0.2">
      <c r="B146" s="15" t="s">
        <v>20</v>
      </c>
      <c r="C146" s="10">
        <v>250</v>
      </c>
      <c r="D146" s="16" t="s">
        <v>14</v>
      </c>
      <c r="E146" s="10">
        <v>1</v>
      </c>
    </row>
    <row r="147" spans="2:5" x14ac:dyDescent="0.2">
      <c r="B147" s="15" t="s">
        <v>20</v>
      </c>
      <c r="C147" s="10">
        <v>238</v>
      </c>
      <c r="D147" s="16" t="s">
        <v>14</v>
      </c>
      <c r="E147" s="10">
        <v>40</v>
      </c>
    </row>
    <row r="148" spans="2:5" x14ac:dyDescent="0.2">
      <c r="B148" s="15" t="s">
        <v>20</v>
      </c>
      <c r="C148" s="10">
        <v>53</v>
      </c>
      <c r="D148" s="16" t="s">
        <v>14</v>
      </c>
      <c r="E148" s="10">
        <v>3015</v>
      </c>
    </row>
    <row r="149" spans="2:5" x14ac:dyDescent="0.2">
      <c r="B149" s="15" t="s">
        <v>20</v>
      </c>
      <c r="C149" s="10">
        <v>214</v>
      </c>
      <c r="D149" s="16" t="s">
        <v>14</v>
      </c>
      <c r="E149" s="10">
        <v>435</v>
      </c>
    </row>
    <row r="150" spans="2:5" x14ac:dyDescent="0.2">
      <c r="B150" s="15" t="s">
        <v>20</v>
      </c>
      <c r="C150" s="10">
        <v>222</v>
      </c>
      <c r="D150" s="16" t="s">
        <v>14</v>
      </c>
      <c r="E150" s="10">
        <v>714</v>
      </c>
    </row>
    <row r="151" spans="2:5" x14ac:dyDescent="0.2">
      <c r="B151" s="15" t="s">
        <v>20</v>
      </c>
      <c r="C151" s="10">
        <v>1884</v>
      </c>
      <c r="D151" s="16" t="s">
        <v>14</v>
      </c>
      <c r="E151" s="10">
        <v>5497</v>
      </c>
    </row>
    <row r="152" spans="2:5" x14ac:dyDescent="0.2">
      <c r="B152" s="15" t="s">
        <v>20</v>
      </c>
      <c r="C152" s="10">
        <v>218</v>
      </c>
      <c r="D152" s="16" t="s">
        <v>14</v>
      </c>
      <c r="E152" s="10">
        <v>418</v>
      </c>
    </row>
    <row r="153" spans="2:5" x14ac:dyDescent="0.2">
      <c r="B153" s="15" t="s">
        <v>20</v>
      </c>
      <c r="C153" s="10">
        <v>6465</v>
      </c>
      <c r="D153" s="16" t="s">
        <v>14</v>
      </c>
      <c r="E153" s="10">
        <v>1439</v>
      </c>
    </row>
    <row r="154" spans="2:5" x14ac:dyDescent="0.2">
      <c r="B154" s="15" t="s">
        <v>20</v>
      </c>
      <c r="C154" s="10">
        <v>59</v>
      </c>
      <c r="D154" s="16" t="s">
        <v>14</v>
      </c>
      <c r="E154" s="10">
        <v>15</v>
      </c>
    </row>
    <row r="155" spans="2:5" x14ac:dyDescent="0.2">
      <c r="B155" s="15" t="s">
        <v>20</v>
      </c>
      <c r="C155" s="10">
        <v>88</v>
      </c>
      <c r="D155" s="16" t="s">
        <v>14</v>
      </c>
      <c r="E155" s="10">
        <v>1999</v>
      </c>
    </row>
    <row r="156" spans="2:5" x14ac:dyDescent="0.2">
      <c r="B156" s="15" t="s">
        <v>20</v>
      </c>
      <c r="C156" s="10">
        <v>1697</v>
      </c>
      <c r="D156" s="16" t="s">
        <v>14</v>
      </c>
      <c r="E156" s="10">
        <v>118</v>
      </c>
    </row>
    <row r="157" spans="2:5" x14ac:dyDescent="0.2">
      <c r="B157" s="15" t="s">
        <v>20</v>
      </c>
      <c r="C157" s="10">
        <v>92</v>
      </c>
      <c r="D157" s="16" t="s">
        <v>14</v>
      </c>
      <c r="E157" s="10">
        <v>162</v>
      </c>
    </row>
    <row r="158" spans="2:5" x14ac:dyDescent="0.2">
      <c r="B158" s="15" t="s">
        <v>20</v>
      </c>
      <c r="C158" s="10">
        <v>186</v>
      </c>
      <c r="D158" s="16" t="s">
        <v>14</v>
      </c>
      <c r="E158" s="10">
        <v>83</v>
      </c>
    </row>
    <row r="159" spans="2:5" x14ac:dyDescent="0.2">
      <c r="B159" s="15" t="s">
        <v>20</v>
      </c>
      <c r="C159" s="10">
        <v>138</v>
      </c>
      <c r="D159" s="16" t="s">
        <v>14</v>
      </c>
      <c r="E159" s="10">
        <v>747</v>
      </c>
    </row>
    <row r="160" spans="2:5" x14ac:dyDescent="0.2">
      <c r="B160" s="15" t="s">
        <v>20</v>
      </c>
      <c r="C160" s="10">
        <v>261</v>
      </c>
      <c r="D160" s="16" t="s">
        <v>14</v>
      </c>
      <c r="E160" s="10">
        <v>84</v>
      </c>
    </row>
    <row r="161" spans="2:5" x14ac:dyDescent="0.2">
      <c r="B161" s="15" t="s">
        <v>20</v>
      </c>
      <c r="C161" s="10">
        <v>107</v>
      </c>
      <c r="D161" s="16" t="s">
        <v>14</v>
      </c>
      <c r="E161" s="10">
        <v>91</v>
      </c>
    </row>
    <row r="162" spans="2:5" x14ac:dyDescent="0.2">
      <c r="B162" s="15" t="s">
        <v>20</v>
      </c>
      <c r="C162" s="10">
        <v>199</v>
      </c>
      <c r="D162" s="16" t="s">
        <v>14</v>
      </c>
      <c r="E162" s="10">
        <v>792</v>
      </c>
    </row>
    <row r="163" spans="2:5" x14ac:dyDescent="0.2">
      <c r="B163" s="15" t="s">
        <v>20</v>
      </c>
      <c r="C163" s="10">
        <v>5512</v>
      </c>
      <c r="D163" s="16" t="s">
        <v>14</v>
      </c>
      <c r="E163" s="10">
        <v>32</v>
      </c>
    </row>
    <row r="164" spans="2:5" x14ac:dyDescent="0.2">
      <c r="B164" s="15" t="s">
        <v>20</v>
      </c>
      <c r="C164" s="10">
        <v>86</v>
      </c>
      <c r="D164" s="16" t="s">
        <v>14</v>
      </c>
      <c r="E164" s="10">
        <v>186</v>
      </c>
    </row>
    <row r="165" spans="2:5" x14ac:dyDescent="0.2">
      <c r="B165" s="15" t="s">
        <v>20</v>
      </c>
      <c r="C165" s="10">
        <v>2768</v>
      </c>
      <c r="D165" s="16" t="s">
        <v>14</v>
      </c>
      <c r="E165" s="10">
        <v>605</v>
      </c>
    </row>
    <row r="166" spans="2:5" x14ac:dyDescent="0.2">
      <c r="B166" s="15" t="s">
        <v>20</v>
      </c>
      <c r="C166" s="10">
        <v>48</v>
      </c>
      <c r="D166" s="16" t="s">
        <v>14</v>
      </c>
      <c r="E166" s="10">
        <v>1</v>
      </c>
    </row>
    <row r="167" spans="2:5" x14ac:dyDescent="0.2">
      <c r="B167" s="15" t="s">
        <v>20</v>
      </c>
      <c r="C167" s="10">
        <v>87</v>
      </c>
      <c r="D167" s="16" t="s">
        <v>14</v>
      </c>
      <c r="E167" s="10">
        <v>31</v>
      </c>
    </row>
    <row r="168" spans="2:5" x14ac:dyDescent="0.2">
      <c r="B168" s="15" t="s">
        <v>20</v>
      </c>
      <c r="C168" s="10">
        <v>1894</v>
      </c>
      <c r="D168" s="16" t="s">
        <v>14</v>
      </c>
      <c r="E168" s="10">
        <v>1181</v>
      </c>
    </row>
    <row r="169" spans="2:5" x14ac:dyDescent="0.2">
      <c r="B169" s="15" t="s">
        <v>20</v>
      </c>
      <c r="C169" s="10">
        <v>282</v>
      </c>
      <c r="D169" s="16" t="s">
        <v>14</v>
      </c>
      <c r="E169" s="10">
        <v>39</v>
      </c>
    </row>
    <row r="170" spans="2:5" x14ac:dyDescent="0.2">
      <c r="B170" s="15" t="s">
        <v>20</v>
      </c>
      <c r="C170" s="10">
        <v>116</v>
      </c>
      <c r="D170" s="16" t="s">
        <v>14</v>
      </c>
      <c r="E170" s="10">
        <v>46</v>
      </c>
    </row>
    <row r="171" spans="2:5" x14ac:dyDescent="0.2">
      <c r="B171" s="15" t="s">
        <v>20</v>
      </c>
      <c r="C171" s="10">
        <v>83</v>
      </c>
      <c r="D171" s="16" t="s">
        <v>14</v>
      </c>
      <c r="E171" s="10">
        <v>105</v>
      </c>
    </row>
    <row r="172" spans="2:5" x14ac:dyDescent="0.2">
      <c r="B172" s="15" t="s">
        <v>20</v>
      </c>
      <c r="C172" s="10">
        <v>91</v>
      </c>
      <c r="D172" s="16" t="s">
        <v>14</v>
      </c>
      <c r="E172" s="10">
        <v>535</v>
      </c>
    </row>
    <row r="173" spans="2:5" x14ac:dyDescent="0.2">
      <c r="B173" s="15" t="s">
        <v>20</v>
      </c>
      <c r="C173" s="10">
        <v>546</v>
      </c>
      <c r="D173" s="16" t="s">
        <v>14</v>
      </c>
      <c r="E173" s="10">
        <v>16</v>
      </c>
    </row>
    <row r="174" spans="2:5" x14ac:dyDescent="0.2">
      <c r="B174" s="15" t="s">
        <v>20</v>
      </c>
      <c r="C174" s="10">
        <v>393</v>
      </c>
      <c r="D174" s="16" t="s">
        <v>14</v>
      </c>
      <c r="E174" s="10">
        <v>575</v>
      </c>
    </row>
    <row r="175" spans="2:5" x14ac:dyDescent="0.2">
      <c r="B175" s="15" t="s">
        <v>20</v>
      </c>
      <c r="C175" s="10">
        <v>133</v>
      </c>
      <c r="D175" s="16" t="s">
        <v>14</v>
      </c>
      <c r="E175" s="10">
        <v>1120</v>
      </c>
    </row>
    <row r="176" spans="2:5" x14ac:dyDescent="0.2">
      <c r="B176" s="15" t="s">
        <v>20</v>
      </c>
      <c r="C176" s="10">
        <v>254</v>
      </c>
      <c r="D176" s="16" t="s">
        <v>14</v>
      </c>
      <c r="E176" s="10">
        <v>113</v>
      </c>
    </row>
    <row r="177" spans="2:5" x14ac:dyDescent="0.2">
      <c r="B177" s="15" t="s">
        <v>20</v>
      </c>
      <c r="C177" s="10">
        <v>176</v>
      </c>
      <c r="D177" s="16" t="s">
        <v>14</v>
      </c>
      <c r="E177" s="10">
        <v>1538</v>
      </c>
    </row>
    <row r="178" spans="2:5" x14ac:dyDescent="0.2">
      <c r="B178" s="15" t="s">
        <v>20</v>
      </c>
      <c r="C178" s="10">
        <v>337</v>
      </c>
      <c r="D178" s="16" t="s">
        <v>14</v>
      </c>
      <c r="E178" s="10">
        <v>9</v>
      </c>
    </row>
    <row r="179" spans="2:5" x14ac:dyDescent="0.2">
      <c r="B179" s="15" t="s">
        <v>20</v>
      </c>
      <c r="C179" s="10">
        <v>107</v>
      </c>
      <c r="D179" s="16" t="s">
        <v>14</v>
      </c>
      <c r="E179" s="10">
        <v>554</v>
      </c>
    </row>
    <row r="180" spans="2:5" x14ac:dyDescent="0.2">
      <c r="B180" s="15" t="s">
        <v>20</v>
      </c>
      <c r="C180" s="10">
        <v>183</v>
      </c>
      <c r="D180" s="16" t="s">
        <v>14</v>
      </c>
      <c r="E180" s="10">
        <v>648</v>
      </c>
    </row>
    <row r="181" spans="2:5" x14ac:dyDescent="0.2">
      <c r="B181" s="15" t="s">
        <v>20</v>
      </c>
      <c r="C181" s="10">
        <v>72</v>
      </c>
      <c r="D181" s="16" t="s">
        <v>14</v>
      </c>
      <c r="E181" s="10">
        <v>21</v>
      </c>
    </row>
    <row r="182" spans="2:5" x14ac:dyDescent="0.2">
      <c r="B182" s="15" t="s">
        <v>20</v>
      </c>
      <c r="C182" s="10">
        <v>295</v>
      </c>
      <c r="D182" s="16" t="s">
        <v>14</v>
      </c>
      <c r="E182" s="10">
        <v>54</v>
      </c>
    </row>
    <row r="183" spans="2:5" x14ac:dyDescent="0.2">
      <c r="B183" s="15" t="s">
        <v>20</v>
      </c>
      <c r="C183" s="10">
        <v>142</v>
      </c>
      <c r="D183" s="16" t="s">
        <v>14</v>
      </c>
      <c r="E183" s="10">
        <v>120</v>
      </c>
    </row>
    <row r="184" spans="2:5" x14ac:dyDescent="0.2">
      <c r="B184" s="15" t="s">
        <v>20</v>
      </c>
      <c r="C184" s="10">
        <v>85</v>
      </c>
      <c r="D184" s="16" t="s">
        <v>14</v>
      </c>
      <c r="E184" s="10">
        <v>579</v>
      </c>
    </row>
    <row r="185" spans="2:5" x14ac:dyDescent="0.2">
      <c r="B185" s="15" t="s">
        <v>20</v>
      </c>
      <c r="C185" s="10">
        <v>659</v>
      </c>
      <c r="D185" s="16" t="s">
        <v>14</v>
      </c>
      <c r="E185" s="10">
        <v>2072</v>
      </c>
    </row>
    <row r="186" spans="2:5" x14ac:dyDescent="0.2">
      <c r="B186" s="15" t="s">
        <v>20</v>
      </c>
      <c r="C186" s="10">
        <v>121</v>
      </c>
      <c r="D186" s="16" t="s">
        <v>14</v>
      </c>
      <c r="E186" s="10">
        <v>0</v>
      </c>
    </row>
    <row r="187" spans="2:5" x14ac:dyDescent="0.2">
      <c r="B187" s="15" t="s">
        <v>20</v>
      </c>
      <c r="C187" s="10">
        <v>3742</v>
      </c>
      <c r="D187" s="16" t="s">
        <v>14</v>
      </c>
      <c r="E187" s="10">
        <v>1796</v>
      </c>
    </row>
    <row r="188" spans="2:5" x14ac:dyDescent="0.2">
      <c r="B188" s="15" t="s">
        <v>20</v>
      </c>
      <c r="C188" s="10">
        <v>223</v>
      </c>
      <c r="D188" s="16" t="s">
        <v>14</v>
      </c>
      <c r="E188" s="10">
        <v>62</v>
      </c>
    </row>
    <row r="189" spans="2:5" x14ac:dyDescent="0.2">
      <c r="B189" s="15" t="s">
        <v>20</v>
      </c>
      <c r="C189" s="10">
        <v>133</v>
      </c>
      <c r="D189" s="16" t="s">
        <v>14</v>
      </c>
      <c r="E189" s="10">
        <v>347</v>
      </c>
    </row>
    <row r="190" spans="2:5" x14ac:dyDescent="0.2">
      <c r="B190" s="15" t="s">
        <v>20</v>
      </c>
      <c r="C190" s="10">
        <v>5168</v>
      </c>
      <c r="D190" s="16" t="s">
        <v>14</v>
      </c>
      <c r="E190" s="10">
        <v>19</v>
      </c>
    </row>
    <row r="191" spans="2:5" x14ac:dyDescent="0.2">
      <c r="B191" s="15" t="s">
        <v>20</v>
      </c>
      <c r="C191" s="10">
        <v>307</v>
      </c>
      <c r="D191" s="16" t="s">
        <v>14</v>
      </c>
      <c r="E191" s="10">
        <v>1258</v>
      </c>
    </row>
    <row r="192" spans="2:5" x14ac:dyDescent="0.2">
      <c r="B192" s="15" t="s">
        <v>20</v>
      </c>
      <c r="C192" s="10">
        <v>2441</v>
      </c>
      <c r="D192" s="16" t="s">
        <v>14</v>
      </c>
      <c r="E192" s="10">
        <v>362</v>
      </c>
    </row>
    <row r="193" spans="2:5" x14ac:dyDescent="0.2">
      <c r="B193" s="15" t="s">
        <v>20</v>
      </c>
      <c r="C193" s="10">
        <v>1385</v>
      </c>
      <c r="D193" s="16" t="s">
        <v>14</v>
      </c>
      <c r="E193" s="10">
        <v>133</v>
      </c>
    </row>
    <row r="194" spans="2:5" x14ac:dyDescent="0.2">
      <c r="B194" s="15" t="s">
        <v>20</v>
      </c>
      <c r="C194" s="10">
        <v>190</v>
      </c>
      <c r="D194" s="16" t="s">
        <v>14</v>
      </c>
      <c r="E194" s="10">
        <v>846</v>
      </c>
    </row>
    <row r="195" spans="2:5" x14ac:dyDescent="0.2">
      <c r="B195" s="15" t="s">
        <v>20</v>
      </c>
      <c r="C195" s="10">
        <v>470</v>
      </c>
      <c r="D195" s="16" t="s">
        <v>14</v>
      </c>
      <c r="E195" s="10">
        <v>10</v>
      </c>
    </row>
    <row r="196" spans="2:5" x14ac:dyDescent="0.2">
      <c r="B196" s="15" t="s">
        <v>20</v>
      </c>
      <c r="C196" s="10">
        <v>253</v>
      </c>
      <c r="D196" s="16" t="s">
        <v>14</v>
      </c>
      <c r="E196" s="10">
        <v>191</v>
      </c>
    </row>
    <row r="197" spans="2:5" x14ac:dyDescent="0.2">
      <c r="B197" s="15" t="s">
        <v>20</v>
      </c>
      <c r="C197" s="10">
        <v>1113</v>
      </c>
      <c r="D197" s="16" t="s">
        <v>14</v>
      </c>
      <c r="E197" s="10">
        <v>1979</v>
      </c>
    </row>
    <row r="198" spans="2:5" x14ac:dyDescent="0.2">
      <c r="B198" s="15" t="s">
        <v>20</v>
      </c>
      <c r="C198" s="10">
        <v>2283</v>
      </c>
      <c r="D198" s="16" t="s">
        <v>14</v>
      </c>
      <c r="E198" s="10">
        <v>63</v>
      </c>
    </row>
    <row r="199" spans="2:5" x14ac:dyDescent="0.2">
      <c r="B199" s="15" t="s">
        <v>20</v>
      </c>
      <c r="C199" s="10">
        <v>1095</v>
      </c>
      <c r="D199" s="16" t="s">
        <v>14</v>
      </c>
      <c r="E199" s="10">
        <v>6080</v>
      </c>
    </row>
    <row r="200" spans="2:5" x14ac:dyDescent="0.2">
      <c r="B200" s="15" t="s">
        <v>20</v>
      </c>
      <c r="C200" s="10">
        <v>1690</v>
      </c>
      <c r="D200" s="16" t="s">
        <v>14</v>
      </c>
      <c r="E200" s="10">
        <v>80</v>
      </c>
    </row>
    <row r="201" spans="2:5" x14ac:dyDescent="0.2">
      <c r="B201" s="15" t="s">
        <v>20</v>
      </c>
      <c r="C201" s="10">
        <v>191</v>
      </c>
      <c r="D201" s="16" t="s">
        <v>14</v>
      </c>
      <c r="E201" s="10">
        <v>9</v>
      </c>
    </row>
    <row r="202" spans="2:5" x14ac:dyDescent="0.2">
      <c r="B202" s="15" t="s">
        <v>20</v>
      </c>
      <c r="C202" s="10">
        <v>2013</v>
      </c>
      <c r="D202" s="16" t="s">
        <v>14</v>
      </c>
      <c r="E202" s="10">
        <v>1784</v>
      </c>
    </row>
    <row r="203" spans="2:5" x14ac:dyDescent="0.2">
      <c r="B203" s="15" t="s">
        <v>20</v>
      </c>
      <c r="C203" s="10">
        <v>1703</v>
      </c>
      <c r="D203" s="16" t="s">
        <v>14</v>
      </c>
      <c r="E203" s="10">
        <v>243</v>
      </c>
    </row>
    <row r="204" spans="2:5" x14ac:dyDescent="0.2">
      <c r="B204" s="15" t="s">
        <v>20</v>
      </c>
      <c r="C204" s="10">
        <v>80</v>
      </c>
      <c r="D204" s="16" t="s">
        <v>14</v>
      </c>
      <c r="E204" s="10">
        <v>1296</v>
      </c>
    </row>
    <row r="205" spans="2:5" x14ac:dyDescent="0.2">
      <c r="B205" s="15" t="s">
        <v>20</v>
      </c>
      <c r="C205" s="10">
        <v>41</v>
      </c>
      <c r="D205" s="16" t="s">
        <v>14</v>
      </c>
      <c r="E205" s="10">
        <v>77</v>
      </c>
    </row>
    <row r="206" spans="2:5" x14ac:dyDescent="0.2">
      <c r="B206" s="15" t="s">
        <v>20</v>
      </c>
      <c r="C206" s="10">
        <v>187</v>
      </c>
      <c r="D206" s="16" t="s">
        <v>14</v>
      </c>
      <c r="E206" s="10">
        <v>395</v>
      </c>
    </row>
    <row r="207" spans="2:5" x14ac:dyDescent="0.2">
      <c r="B207" s="15" t="s">
        <v>20</v>
      </c>
      <c r="C207" s="10">
        <v>2875</v>
      </c>
      <c r="D207" s="16" t="s">
        <v>14</v>
      </c>
      <c r="E207" s="10">
        <v>49</v>
      </c>
    </row>
    <row r="208" spans="2:5" x14ac:dyDescent="0.2">
      <c r="B208" s="15" t="s">
        <v>20</v>
      </c>
      <c r="C208" s="10">
        <v>88</v>
      </c>
      <c r="D208" s="16" t="s">
        <v>14</v>
      </c>
      <c r="E208" s="10">
        <v>180</v>
      </c>
    </row>
    <row r="209" spans="2:5" x14ac:dyDescent="0.2">
      <c r="B209" s="15" t="s">
        <v>20</v>
      </c>
      <c r="C209" s="10">
        <v>191</v>
      </c>
      <c r="D209" s="16" t="s">
        <v>14</v>
      </c>
      <c r="E209" s="10">
        <v>2690</v>
      </c>
    </row>
    <row r="210" spans="2:5" x14ac:dyDescent="0.2">
      <c r="B210" s="15" t="s">
        <v>20</v>
      </c>
      <c r="C210" s="10">
        <v>139</v>
      </c>
      <c r="D210" s="16" t="s">
        <v>14</v>
      </c>
      <c r="E210" s="10">
        <v>2779</v>
      </c>
    </row>
    <row r="211" spans="2:5" x14ac:dyDescent="0.2">
      <c r="B211" s="15" t="s">
        <v>20</v>
      </c>
      <c r="C211" s="10">
        <v>186</v>
      </c>
      <c r="D211" s="16" t="s">
        <v>14</v>
      </c>
      <c r="E211" s="10">
        <v>92</v>
      </c>
    </row>
    <row r="212" spans="2:5" x14ac:dyDescent="0.2">
      <c r="B212" s="15" t="s">
        <v>20</v>
      </c>
      <c r="C212" s="10">
        <v>112</v>
      </c>
      <c r="D212" s="16" t="s">
        <v>14</v>
      </c>
      <c r="E212" s="10">
        <v>1028</v>
      </c>
    </row>
    <row r="213" spans="2:5" x14ac:dyDescent="0.2">
      <c r="B213" s="15" t="s">
        <v>20</v>
      </c>
      <c r="C213" s="10">
        <v>101</v>
      </c>
      <c r="D213" s="16" t="s">
        <v>14</v>
      </c>
      <c r="E213" s="10">
        <v>26</v>
      </c>
    </row>
    <row r="214" spans="2:5" x14ac:dyDescent="0.2">
      <c r="B214" s="15" t="s">
        <v>20</v>
      </c>
      <c r="C214" s="10">
        <v>206</v>
      </c>
      <c r="D214" s="16" t="s">
        <v>14</v>
      </c>
      <c r="E214" s="10">
        <v>1790</v>
      </c>
    </row>
    <row r="215" spans="2:5" x14ac:dyDescent="0.2">
      <c r="B215" s="15" t="s">
        <v>20</v>
      </c>
      <c r="C215" s="10">
        <v>154</v>
      </c>
      <c r="D215" s="16" t="s">
        <v>14</v>
      </c>
      <c r="E215" s="10">
        <v>37</v>
      </c>
    </row>
    <row r="216" spans="2:5" x14ac:dyDescent="0.2">
      <c r="B216" s="15" t="s">
        <v>20</v>
      </c>
      <c r="C216" s="10">
        <v>5966</v>
      </c>
      <c r="D216" s="16" t="s">
        <v>14</v>
      </c>
      <c r="E216" s="10">
        <v>35</v>
      </c>
    </row>
    <row r="217" spans="2:5" x14ac:dyDescent="0.2">
      <c r="B217" s="15" t="s">
        <v>20</v>
      </c>
      <c r="C217" s="10">
        <v>169</v>
      </c>
      <c r="D217" s="16" t="s">
        <v>14</v>
      </c>
      <c r="E217" s="10">
        <v>558</v>
      </c>
    </row>
    <row r="218" spans="2:5" x14ac:dyDescent="0.2">
      <c r="B218" s="15" t="s">
        <v>20</v>
      </c>
      <c r="C218" s="10">
        <v>2106</v>
      </c>
      <c r="D218" s="16" t="s">
        <v>14</v>
      </c>
      <c r="E218" s="10">
        <v>64</v>
      </c>
    </row>
    <row r="219" spans="2:5" x14ac:dyDescent="0.2">
      <c r="B219" s="15" t="s">
        <v>20</v>
      </c>
      <c r="C219" s="10">
        <v>131</v>
      </c>
      <c r="D219" s="16" t="s">
        <v>14</v>
      </c>
      <c r="E219" s="10">
        <v>245</v>
      </c>
    </row>
    <row r="220" spans="2:5" x14ac:dyDescent="0.2">
      <c r="B220" s="15" t="s">
        <v>20</v>
      </c>
      <c r="C220" s="10">
        <v>84</v>
      </c>
      <c r="D220" s="16" t="s">
        <v>14</v>
      </c>
      <c r="E220" s="10">
        <v>71</v>
      </c>
    </row>
    <row r="221" spans="2:5" x14ac:dyDescent="0.2">
      <c r="B221" s="15" t="s">
        <v>20</v>
      </c>
      <c r="C221" s="10">
        <v>155</v>
      </c>
      <c r="D221" s="16" t="s">
        <v>14</v>
      </c>
      <c r="E221" s="10">
        <v>42</v>
      </c>
    </row>
    <row r="222" spans="2:5" x14ac:dyDescent="0.2">
      <c r="B222" s="15" t="s">
        <v>20</v>
      </c>
      <c r="C222" s="10">
        <v>189</v>
      </c>
      <c r="D222" s="16" t="s">
        <v>14</v>
      </c>
      <c r="E222" s="10">
        <v>156</v>
      </c>
    </row>
    <row r="223" spans="2:5" x14ac:dyDescent="0.2">
      <c r="B223" s="15" t="s">
        <v>20</v>
      </c>
      <c r="C223" s="10">
        <v>4799</v>
      </c>
      <c r="D223" s="16" t="s">
        <v>14</v>
      </c>
      <c r="E223" s="10">
        <v>1368</v>
      </c>
    </row>
    <row r="224" spans="2:5" x14ac:dyDescent="0.2">
      <c r="B224" s="15" t="s">
        <v>20</v>
      </c>
      <c r="C224" s="10">
        <v>1137</v>
      </c>
      <c r="D224" s="16" t="s">
        <v>14</v>
      </c>
      <c r="E224" s="10">
        <v>102</v>
      </c>
    </row>
    <row r="225" spans="2:5" x14ac:dyDescent="0.2">
      <c r="B225" s="15" t="s">
        <v>20</v>
      </c>
      <c r="C225" s="10">
        <v>1152</v>
      </c>
      <c r="D225" s="16" t="s">
        <v>14</v>
      </c>
      <c r="E225" s="10">
        <v>86</v>
      </c>
    </row>
    <row r="226" spans="2:5" x14ac:dyDescent="0.2">
      <c r="B226" s="15" t="s">
        <v>20</v>
      </c>
      <c r="C226" s="10">
        <v>50</v>
      </c>
      <c r="D226" s="16" t="s">
        <v>14</v>
      </c>
      <c r="E226" s="10">
        <v>253</v>
      </c>
    </row>
    <row r="227" spans="2:5" x14ac:dyDescent="0.2">
      <c r="B227" s="15" t="s">
        <v>20</v>
      </c>
      <c r="C227" s="10">
        <v>3059</v>
      </c>
      <c r="D227" s="16" t="s">
        <v>14</v>
      </c>
      <c r="E227" s="10">
        <v>157</v>
      </c>
    </row>
    <row r="228" spans="2:5" x14ac:dyDescent="0.2">
      <c r="B228" s="15" t="s">
        <v>20</v>
      </c>
      <c r="C228" s="10">
        <v>34</v>
      </c>
      <c r="D228" s="16" t="s">
        <v>14</v>
      </c>
      <c r="E228" s="10">
        <v>183</v>
      </c>
    </row>
    <row r="229" spans="2:5" x14ac:dyDescent="0.2">
      <c r="B229" s="15" t="s">
        <v>20</v>
      </c>
      <c r="C229" s="10">
        <v>220</v>
      </c>
      <c r="D229" s="16" t="s">
        <v>14</v>
      </c>
      <c r="E229" s="10">
        <v>82</v>
      </c>
    </row>
    <row r="230" spans="2:5" x14ac:dyDescent="0.2">
      <c r="B230" s="15" t="s">
        <v>20</v>
      </c>
      <c r="C230" s="10">
        <v>1604</v>
      </c>
      <c r="D230" s="16" t="s">
        <v>14</v>
      </c>
      <c r="E230" s="10">
        <v>1</v>
      </c>
    </row>
    <row r="231" spans="2:5" x14ac:dyDescent="0.2">
      <c r="B231" s="15" t="s">
        <v>20</v>
      </c>
      <c r="C231" s="10">
        <v>454</v>
      </c>
      <c r="D231" s="16" t="s">
        <v>14</v>
      </c>
      <c r="E231" s="10">
        <v>1198</v>
      </c>
    </row>
    <row r="232" spans="2:5" x14ac:dyDescent="0.2">
      <c r="B232" s="15" t="s">
        <v>20</v>
      </c>
      <c r="C232" s="10">
        <v>123</v>
      </c>
      <c r="D232" s="16" t="s">
        <v>14</v>
      </c>
      <c r="E232" s="10">
        <v>648</v>
      </c>
    </row>
    <row r="233" spans="2:5" x14ac:dyDescent="0.2">
      <c r="B233" s="15" t="s">
        <v>20</v>
      </c>
      <c r="C233" s="10">
        <v>299</v>
      </c>
      <c r="D233" s="16" t="s">
        <v>14</v>
      </c>
      <c r="E233" s="10">
        <v>64</v>
      </c>
    </row>
    <row r="234" spans="2:5" x14ac:dyDescent="0.2">
      <c r="B234" s="15" t="s">
        <v>20</v>
      </c>
      <c r="C234" s="10">
        <v>2237</v>
      </c>
      <c r="D234" s="16" t="s">
        <v>14</v>
      </c>
      <c r="E234" s="10">
        <v>62</v>
      </c>
    </row>
    <row r="235" spans="2:5" x14ac:dyDescent="0.2">
      <c r="B235" s="15" t="s">
        <v>20</v>
      </c>
      <c r="C235" s="10">
        <v>645</v>
      </c>
      <c r="D235" s="16" t="s">
        <v>14</v>
      </c>
      <c r="E235" s="10">
        <v>750</v>
      </c>
    </row>
    <row r="236" spans="2:5" x14ac:dyDescent="0.2">
      <c r="B236" s="15" t="s">
        <v>20</v>
      </c>
      <c r="C236" s="10">
        <v>484</v>
      </c>
      <c r="D236" s="16" t="s">
        <v>14</v>
      </c>
      <c r="E236" s="10">
        <v>105</v>
      </c>
    </row>
    <row r="237" spans="2:5" x14ac:dyDescent="0.2">
      <c r="B237" s="15" t="s">
        <v>20</v>
      </c>
      <c r="C237" s="10">
        <v>154</v>
      </c>
      <c r="D237" s="16" t="s">
        <v>14</v>
      </c>
      <c r="E237" s="10">
        <v>2604</v>
      </c>
    </row>
    <row r="238" spans="2:5" x14ac:dyDescent="0.2">
      <c r="B238" s="15" t="s">
        <v>20</v>
      </c>
      <c r="C238" s="10">
        <v>82</v>
      </c>
      <c r="D238" s="16" t="s">
        <v>14</v>
      </c>
      <c r="E238" s="10">
        <v>65</v>
      </c>
    </row>
    <row r="239" spans="2:5" x14ac:dyDescent="0.2">
      <c r="B239" s="15" t="s">
        <v>20</v>
      </c>
      <c r="C239" s="10">
        <v>134</v>
      </c>
      <c r="D239" s="16" t="s">
        <v>14</v>
      </c>
      <c r="E239" s="10">
        <v>94</v>
      </c>
    </row>
    <row r="240" spans="2:5" x14ac:dyDescent="0.2">
      <c r="B240" s="15" t="s">
        <v>20</v>
      </c>
      <c r="C240" s="10">
        <v>5203</v>
      </c>
      <c r="D240" s="16" t="s">
        <v>14</v>
      </c>
      <c r="E240" s="10">
        <v>257</v>
      </c>
    </row>
    <row r="241" spans="2:5" x14ac:dyDescent="0.2">
      <c r="B241" s="15" t="s">
        <v>20</v>
      </c>
      <c r="C241" s="10">
        <v>94</v>
      </c>
      <c r="D241" s="16" t="s">
        <v>14</v>
      </c>
      <c r="E241" s="10">
        <v>2928</v>
      </c>
    </row>
    <row r="242" spans="2:5" x14ac:dyDescent="0.2">
      <c r="B242" s="15" t="s">
        <v>20</v>
      </c>
      <c r="C242" s="10">
        <v>205</v>
      </c>
      <c r="D242" s="16" t="s">
        <v>14</v>
      </c>
      <c r="E242" s="10">
        <v>4697</v>
      </c>
    </row>
    <row r="243" spans="2:5" x14ac:dyDescent="0.2">
      <c r="B243" s="15" t="s">
        <v>20</v>
      </c>
      <c r="C243" s="10">
        <v>92</v>
      </c>
      <c r="D243" s="16" t="s">
        <v>14</v>
      </c>
      <c r="E243" s="10">
        <v>2915</v>
      </c>
    </row>
    <row r="244" spans="2:5" x14ac:dyDescent="0.2">
      <c r="B244" s="15" t="s">
        <v>20</v>
      </c>
      <c r="C244" s="10">
        <v>219</v>
      </c>
      <c r="D244" s="16" t="s">
        <v>14</v>
      </c>
      <c r="E244" s="10">
        <v>18</v>
      </c>
    </row>
    <row r="245" spans="2:5" x14ac:dyDescent="0.2">
      <c r="B245" s="15" t="s">
        <v>20</v>
      </c>
      <c r="C245" s="10">
        <v>2526</v>
      </c>
      <c r="D245" s="16" t="s">
        <v>14</v>
      </c>
      <c r="E245" s="10">
        <v>602</v>
      </c>
    </row>
    <row r="246" spans="2:5" x14ac:dyDescent="0.2">
      <c r="B246" s="15" t="s">
        <v>20</v>
      </c>
      <c r="C246" s="10">
        <v>94</v>
      </c>
      <c r="D246" s="16" t="s">
        <v>14</v>
      </c>
      <c r="E246" s="10">
        <v>1</v>
      </c>
    </row>
    <row r="247" spans="2:5" x14ac:dyDescent="0.2">
      <c r="B247" s="15" t="s">
        <v>20</v>
      </c>
      <c r="C247" s="10">
        <v>1713</v>
      </c>
      <c r="D247" s="16" t="s">
        <v>14</v>
      </c>
      <c r="E247" s="10">
        <v>3868</v>
      </c>
    </row>
    <row r="248" spans="2:5" x14ac:dyDescent="0.2">
      <c r="B248" s="15" t="s">
        <v>20</v>
      </c>
      <c r="C248" s="10">
        <v>249</v>
      </c>
      <c r="D248" s="16" t="s">
        <v>14</v>
      </c>
      <c r="E248" s="10">
        <v>504</v>
      </c>
    </row>
    <row r="249" spans="2:5" x14ac:dyDescent="0.2">
      <c r="B249" s="15" t="s">
        <v>20</v>
      </c>
      <c r="C249" s="10">
        <v>192</v>
      </c>
      <c r="D249" s="16" t="s">
        <v>14</v>
      </c>
      <c r="E249" s="10">
        <v>14</v>
      </c>
    </row>
    <row r="250" spans="2:5" x14ac:dyDescent="0.2">
      <c r="B250" s="15" t="s">
        <v>20</v>
      </c>
      <c r="C250" s="10">
        <v>247</v>
      </c>
      <c r="D250" s="16" t="s">
        <v>14</v>
      </c>
      <c r="E250" s="10">
        <v>750</v>
      </c>
    </row>
    <row r="251" spans="2:5" x14ac:dyDescent="0.2">
      <c r="B251" s="15" t="s">
        <v>20</v>
      </c>
      <c r="C251" s="10">
        <v>2293</v>
      </c>
      <c r="D251" s="16" t="s">
        <v>14</v>
      </c>
      <c r="E251" s="10">
        <v>77</v>
      </c>
    </row>
    <row r="252" spans="2:5" x14ac:dyDescent="0.2">
      <c r="B252" s="15" t="s">
        <v>20</v>
      </c>
      <c r="C252" s="10">
        <v>3131</v>
      </c>
      <c r="D252" s="16" t="s">
        <v>14</v>
      </c>
      <c r="E252" s="10">
        <v>752</v>
      </c>
    </row>
    <row r="253" spans="2:5" x14ac:dyDescent="0.2">
      <c r="B253" s="15" t="s">
        <v>20</v>
      </c>
      <c r="C253" s="10">
        <v>143</v>
      </c>
      <c r="D253" s="16" t="s">
        <v>14</v>
      </c>
      <c r="E253" s="10">
        <v>131</v>
      </c>
    </row>
    <row r="254" spans="2:5" x14ac:dyDescent="0.2">
      <c r="B254" s="15" t="s">
        <v>20</v>
      </c>
      <c r="C254" s="10">
        <v>296</v>
      </c>
      <c r="D254" s="16" t="s">
        <v>14</v>
      </c>
      <c r="E254" s="10">
        <v>87</v>
      </c>
    </row>
    <row r="255" spans="2:5" x14ac:dyDescent="0.2">
      <c r="B255" s="15" t="s">
        <v>20</v>
      </c>
      <c r="C255" s="10">
        <v>170</v>
      </c>
      <c r="D255" s="16" t="s">
        <v>14</v>
      </c>
      <c r="E255" s="10">
        <v>1063</v>
      </c>
    </row>
    <row r="256" spans="2:5" x14ac:dyDescent="0.2">
      <c r="B256" s="15" t="s">
        <v>20</v>
      </c>
      <c r="C256" s="10">
        <v>86</v>
      </c>
      <c r="D256" s="16" t="s">
        <v>14</v>
      </c>
      <c r="E256" s="10">
        <v>76</v>
      </c>
    </row>
    <row r="257" spans="2:5" x14ac:dyDescent="0.2">
      <c r="B257" s="15" t="s">
        <v>20</v>
      </c>
      <c r="C257" s="10">
        <v>6286</v>
      </c>
      <c r="D257" s="16" t="s">
        <v>14</v>
      </c>
      <c r="E257" s="10">
        <v>4428</v>
      </c>
    </row>
    <row r="258" spans="2:5" x14ac:dyDescent="0.2">
      <c r="B258" s="15" t="s">
        <v>20</v>
      </c>
      <c r="C258" s="10">
        <v>3727</v>
      </c>
      <c r="D258" s="16" t="s">
        <v>14</v>
      </c>
      <c r="E258" s="10">
        <v>58</v>
      </c>
    </row>
    <row r="259" spans="2:5" x14ac:dyDescent="0.2">
      <c r="B259" s="15" t="s">
        <v>20</v>
      </c>
      <c r="C259" s="10">
        <v>1605</v>
      </c>
      <c r="D259" s="16" t="s">
        <v>14</v>
      </c>
      <c r="E259" s="10">
        <v>111</v>
      </c>
    </row>
    <row r="260" spans="2:5" x14ac:dyDescent="0.2">
      <c r="B260" s="15" t="s">
        <v>20</v>
      </c>
      <c r="C260" s="10">
        <v>2120</v>
      </c>
      <c r="D260" s="16" t="s">
        <v>14</v>
      </c>
      <c r="E260" s="10">
        <v>2955</v>
      </c>
    </row>
    <row r="261" spans="2:5" x14ac:dyDescent="0.2">
      <c r="B261" s="15" t="s">
        <v>20</v>
      </c>
      <c r="C261" s="10">
        <v>50</v>
      </c>
      <c r="D261" s="16" t="s">
        <v>14</v>
      </c>
      <c r="E261" s="10">
        <v>1657</v>
      </c>
    </row>
    <row r="262" spans="2:5" x14ac:dyDescent="0.2">
      <c r="B262" s="15" t="s">
        <v>20</v>
      </c>
      <c r="C262" s="10">
        <v>2080</v>
      </c>
      <c r="D262" s="16" t="s">
        <v>14</v>
      </c>
      <c r="E262" s="10">
        <v>926</v>
      </c>
    </row>
    <row r="263" spans="2:5" x14ac:dyDescent="0.2">
      <c r="B263" s="15" t="s">
        <v>20</v>
      </c>
      <c r="C263" s="10">
        <v>2105</v>
      </c>
      <c r="D263" s="16" t="s">
        <v>14</v>
      </c>
      <c r="E263" s="10">
        <v>77</v>
      </c>
    </row>
    <row r="264" spans="2:5" x14ac:dyDescent="0.2">
      <c r="B264" s="15" t="s">
        <v>20</v>
      </c>
      <c r="C264" s="10">
        <v>2436</v>
      </c>
      <c r="D264" s="16" t="s">
        <v>14</v>
      </c>
      <c r="E264" s="10">
        <v>1748</v>
      </c>
    </row>
    <row r="265" spans="2:5" x14ac:dyDescent="0.2">
      <c r="B265" s="15" t="s">
        <v>20</v>
      </c>
      <c r="C265" s="10">
        <v>80</v>
      </c>
      <c r="D265" s="16" t="s">
        <v>14</v>
      </c>
      <c r="E265" s="10">
        <v>79</v>
      </c>
    </row>
    <row r="266" spans="2:5" x14ac:dyDescent="0.2">
      <c r="B266" s="15" t="s">
        <v>20</v>
      </c>
      <c r="C266" s="10">
        <v>42</v>
      </c>
      <c r="D266" s="16" t="s">
        <v>14</v>
      </c>
      <c r="E266" s="10">
        <v>889</v>
      </c>
    </row>
    <row r="267" spans="2:5" x14ac:dyDescent="0.2">
      <c r="B267" s="15" t="s">
        <v>20</v>
      </c>
      <c r="C267" s="10">
        <v>139</v>
      </c>
      <c r="D267" s="16" t="s">
        <v>14</v>
      </c>
      <c r="E267" s="10">
        <v>56</v>
      </c>
    </row>
    <row r="268" spans="2:5" x14ac:dyDescent="0.2">
      <c r="B268" s="15" t="s">
        <v>20</v>
      </c>
      <c r="C268" s="10">
        <v>159</v>
      </c>
      <c r="D268" s="16" t="s">
        <v>14</v>
      </c>
      <c r="E268" s="10">
        <v>1</v>
      </c>
    </row>
    <row r="269" spans="2:5" x14ac:dyDescent="0.2">
      <c r="B269" s="15" t="s">
        <v>20</v>
      </c>
      <c r="C269" s="10">
        <v>381</v>
      </c>
      <c r="D269" s="16" t="s">
        <v>14</v>
      </c>
      <c r="E269" s="10">
        <v>83</v>
      </c>
    </row>
    <row r="270" spans="2:5" x14ac:dyDescent="0.2">
      <c r="B270" s="15" t="s">
        <v>20</v>
      </c>
      <c r="C270" s="10">
        <v>194</v>
      </c>
      <c r="D270" s="16" t="s">
        <v>14</v>
      </c>
      <c r="E270" s="10">
        <v>2025</v>
      </c>
    </row>
    <row r="271" spans="2:5" x14ac:dyDescent="0.2">
      <c r="B271" s="15" t="s">
        <v>20</v>
      </c>
      <c r="C271" s="10">
        <v>106</v>
      </c>
      <c r="D271" s="16" t="s">
        <v>14</v>
      </c>
      <c r="E271" s="10">
        <v>14</v>
      </c>
    </row>
    <row r="272" spans="2:5" x14ac:dyDescent="0.2">
      <c r="B272" s="15" t="s">
        <v>20</v>
      </c>
      <c r="C272" s="10">
        <v>142</v>
      </c>
      <c r="D272" s="16" t="s">
        <v>14</v>
      </c>
      <c r="E272" s="10">
        <v>656</v>
      </c>
    </row>
    <row r="273" spans="2:5" x14ac:dyDescent="0.2">
      <c r="B273" s="15" t="s">
        <v>20</v>
      </c>
      <c r="C273" s="10">
        <v>211</v>
      </c>
      <c r="D273" s="16" t="s">
        <v>14</v>
      </c>
      <c r="E273" s="10">
        <v>1596</v>
      </c>
    </row>
    <row r="274" spans="2:5" x14ac:dyDescent="0.2">
      <c r="B274" s="15" t="s">
        <v>20</v>
      </c>
      <c r="C274" s="10">
        <v>2756</v>
      </c>
      <c r="D274" s="16" t="s">
        <v>14</v>
      </c>
      <c r="E274" s="10">
        <v>10</v>
      </c>
    </row>
    <row r="275" spans="2:5" x14ac:dyDescent="0.2">
      <c r="B275" s="15" t="s">
        <v>20</v>
      </c>
      <c r="C275" s="10">
        <v>173</v>
      </c>
      <c r="D275" s="16" t="s">
        <v>14</v>
      </c>
      <c r="E275" s="10">
        <v>1121</v>
      </c>
    </row>
    <row r="276" spans="2:5" x14ac:dyDescent="0.2">
      <c r="B276" s="15" t="s">
        <v>20</v>
      </c>
      <c r="C276" s="10">
        <v>87</v>
      </c>
      <c r="D276" s="16" t="s">
        <v>14</v>
      </c>
      <c r="E276" s="10">
        <v>15</v>
      </c>
    </row>
    <row r="277" spans="2:5" x14ac:dyDescent="0.2">
      <c r="B277" s="15" t="s">
        <v>20</v>
      </c>
      <c r="C277" s="10">
        <v>1572</v>
      </c>
      <c r="D277" s="16" t="s">
        <v>14</v>
      </c>
      <c r="E277" s="10">
        <v>191</v>
      </c>
    </row>
    <row r="278" spans="2:5" x14ac:dyDescent="0.2">
      <c r="B278" s="15" t="s">
        <v>20</v>
      </c>
      <c r="C278" s="10">
        <v>2346</v>
      </c>
      <c r="D278" s="16" t="s">
        <v>14</v>
      </c>
      <c r="E278" s="10">
        <v>16</v>
      </c>
    </row>
    <row r="279" spans="2:5" x14ac:dyDescent="0.2">
      <c r="B279" s="15" t="s">
        <v>20</v>
      </c>
      <c r="C279" s="10">
        <v>115</v>
      </c>
      <c r="D279" s="16" t="s">
        <v>14</v>
      </c>
      <c r="E279" s="10">
        <v>17</v>
      </c>
    </row>
    <row r="280" spans="2:5" x14ac:dyDescent="0.2">
      <c r="B280" s="15" t="s">
        <v>20</v>
      </c>
      <c r="C280" s="10">
        <v>85</v>
      </c>
      <c r="D280" s="16" t="s">
        <v>14</v>
      </c>
      <c r="E280" s="10">
        <v>34</v>
      </c>
    </row>
    <row r="281" spans="2:5" x14ac:dyDescent="0.2">
      <c r="B281" s="15" t="s">
        <v>20</v>
      </c>
      <c r="C281" s="10">
        <v>144</v>
      </c>
      <c r="D281" s="16" t="s">
        <v>14</v>
      </c>
      <c r="E281" s="10">
        <v>1</v>
      </c>
    </row>
    <row r="282" spans="2:5" x14ac:dyDescent="0.2">
      <c r="B282" s="15" t="s">
        <v>20</v>
      </c>
      <c r="C282" s="10">
        <v>2443</v>
      </c>
      <c r="D282" s="16" t="s">
        <v>14</v>
      </c>
      <c r="E282" s="10">
        <v>1274</v>
      </c>
    </row>
    <row r="283" spans="2:5" x14ac:dyDescent="0.2">
      <c r="B283" s="15" t="s">
        <v>20</v>
      </c>
      <c r="C283" s="10">
        <v>64</v>
      </c>
      <c r="D283" s="16" t="s">
        <v>14</v>
      </c>
      <c r="E283" s="10">
        <v>210</v>
      </c>
    </row>
    <row r="284" spans="2:5" x14ac:dyDescent="0.2">
      <c r="B284" s="15" t="s">
        <v>20</v>
      </c>
      <c r="C284" s="10">
        <v>268</v>
      </c>
      <c r="D284" s="16" t="s">
        <v>14</v>
      </c>
      <c r="E284" s="10">
        <v>248</v>
      </c>
    </row>
    <row r="285" spans="2:5" x14ac:dyDescent="0.2">
      <c r="B285" s="15" t="s">
        <v>20</v>
      </c>
      <c r="C285" s="10">
        <v>195</v>
      </c>
      <c r="D285" s="16" t="s">
        <v>14</v>
      </c>
      <c r="E285" s="10">
        <v>513</v>
      </c>
    </row>
    <row r="286" spans="2:5" x14ac:dyDescent="0.2">
      <c r="B286" s="15" t="s">
        <v>20</v>
      </c>
      <c r="C286" s="10">
        <v>186</v>
      </c>
      <c r="D286" s="16" t="s">
        <v>14</v>
      </c>
      <c r="E286" s="10">
        <v>3410</v>
      </c>
    </row>
    <row r="287" spans="2:5" x14ac:dyDescent="0.2">
      <c r="B287" s="15" t="s">
        <v>20</v>
      </c>
      <c r="C287" s="10">
        <v>460</v>
      </c>
      <c r="D287" s="16" t="s">
        <v>14</v>
      </c>
      <c r="E287" s="10">
        <v>10</v>
      </c>
    </row>
    <row r="288" spans="2:5" x14ac:dyDescent="0.2">
      <c r="B288" s="15" t="s">
        <v>20</v>
      </c>
      <c r="C288" s="10">
        <v>2528</v>
      </c>
      <c r="D288" s="16" t="s">
        <v>14</v>
      </c>
      <c r="E288" s="10">
        <v>2201</v>
      </c>
    </row>
    <row r="289" spans="2:5" x14ac:dyDescent="0.2">
      <c r="B289" s="15" t="s">
        <v>20</v>
      </c>
      <c r="C289" s="10">
        <v>3657</v>
      </c>
      <c r="D289" s="16" t="s">
        <v>14</v>
      </c>
      <c r="E289" s="10">
        <v>676</v>
      </c>
    </row>
    <row r="290" spans="2:5" x14ac:dyDescent="0.2">
      <c r="B290" s="15" t="s">
        <v>20</v>
      </c>
      <c r="C290" s="10">
        <v>131</v>
      </c>
      <c r="D290" s="16" t="s">
        <v>14</v>
      </c>
      <c r="E290" s="10">
        <v>831</v>
      </c>
    </row>
    <row r="291" spans="2:5" x14ac:dyDescent="0.2">
      <c r="B291" s="15" t="s">
        <v>20</v>
      </c>
      <c r="C291" s="10">
        <v>239</v>
      </c>
      <c r="D291" s="16" t="s">
        <v>14</v>
      </c>
      <c r="E291" s="10">
        <v>859</v>
      </c>
    </row>
    <row r="292" spans="2:5" x14ac:dyDescent="0.2">
      <c r="B292" s="15" t="s">
        <v>20</v>
      </c>
      <c r="C292" s="10">
        <v>78</v>
      </c>
      <c r="D292" s="16" t="s">
        <v>14</v>
      </c>
      <c r="E292" s="10">
        <v>45</v>
      </c>
    </row>
    <row r="293" spans="2:5" x14ac:dyDescent="0.2">
      <c r="B293" s="15" t="s">
        <v>20</v>
      </c>
      <c r="C293" s="10">
        <v>1773</v>
      </c>
      <c r="D293" s="16" t="s">
        <v>14</v>
      </c>
      <c r="E293" s="10">
        <v>6</v>
      </c>
    </row>
    <row r="294" spans="2:5" x14ac:dyDescent="0.2">
      <c r="B294" s="15" t="s">
        <v>20</v>
      </c>
      <c r="C294" s="10">
        <v>32</v>
      </c>
      <c r="D294" s="16" t="s">
        <v>14</v>
      </c>
      <c r="E294" s="10">
        <v>7</v>
      </c>
    </row>
    <row r="295" spans="2:5" x14ac:dyDescent="0.2">
      <c r="B295" s="15" t="s">
        <v>20</v>
      </c>
      <c r="C295" s="10">
        <v>369</v>
      </c>
      <c r="D295" s="16" t="s">
        <v>14</v>
      </c>
      <c r="E295" s="10">
        <v>31</v>
      </c>
    </row>
    <row r="296" spans="2:5" x14ac:dyDescent="0.2">
      <c r="B296" s="15" t="s">
        <v>20</v>
      </c>
      <c r="C296" s="10">
        <v>89</v>
      </c>
      <c r="D296" s="16" t="s">
        <v>14</v>
      </c>
      <c r="E296" s="10">
        <v>78</v>
      </c>
    </row>
    <row r="297" spans="2:5" x14ac:dyDescent="0.2">
      <c r="B297" s="15" t="s">
        <v>20</v>
      </c>
      <c r="C297" s="10">
        <v>147</v>
      </c>
      <c r="D297" s="16" t="s">
        <v>14</v>
      </c>
      <c r="E297" s="10">
        <v>1225</v>
      </c>
    </row>
    <row r="298" spans="2:5" x14ac:dyDescent="0.2">
      <c r="B298" s="15" t="s">
        <v>20</v>
      </c>
      <c r="C298" s="10">
        <v>126</v>
      </c>
      <c r="D298" s="16" t="s">
        <v>14</v>
      </c>
      <c r="E298" s="10">
        <v>1</v>
      </c>
    </row>
    <row r="299" spans="2:5" x14ac:dyDescent="0.2">
      <c r="B299" s="15" t="s">
        <v>20</v>
      </c>
      <c r="C299" s="10">
        <v>2218</v>
      </c>
      <c r="D299" s="16" t="s">
        <v>14</v>
      </c>
      <c r="E299" s="10">
        <v>67</v>
      </c>
    </row>
    <row r="300" spans="2:5" x14ac:dyDescent="0.2">
      <c r="B300" s="15" t="s">
        <v>20</v>
      </c>
      <c r="C300" s="10">
        <v>202</v>
      </c>
      <c r="D300" s="16" t="s">
        <v>14</v>
      </c>
      <c r="E300" s="10">
        <v>19</v>
      </c>
    </row>
    <row r="301" spans="2:5" x14ac:dyDescent="0.2">
      <c r="B301" s="15" t="s">
        <v>20</v>
      </c>
      <c r="C301" s="10">
        <v>140</v>
      </c>
      <c r="D301" s="16" t="s">
        <v>14</v>
      </c>
      <c r="E301" s="10">
        <v>2108</v>
      </c>
    </row>
    <row r="302" spans="2:5" x14ac:dyDescent="0.2">
      <c r="B302" s="15" t="s">
        <v>20</v>
      </c>
      <c r="C302" s="10">
        <v>1052</v>
      </c>
      <c r="D302" s="16" t="s">
        <v>14</v>
      </c>
      <c r="E302" s="10">
        <v>679</v>
      </c>
    </row>
    <row r="303" spans="2:5" x14ac:dyDescent="0.2">
      <c r="B303" s="15" t="s">
        <v>20</v>
      </c>
      <c r="C303" s="10">
        <v>247</v>
      </c>
      <c r="D303" s="16" t="s">
        <v>14</v>
      </c>
      <c r="E303" s="10">
        <v>36</v>
      </c>
    </row>
    <row r="304" spans="2:5" x14ac:dyDescent="0.2">
      <c r="B304" s="15" t="s">
        <v>20</v>
      </c>
      <c r="C304" s="10">
        <v>84</v>
      </c>
      <c r="D304" s="16" t="s">
        <v>14</v>
      </c>
      <c r="E304" s="10">
        <v>47</v>
      </c>
    </row>
    <row r="305" spans="2:5" x14ac:dyDescent="0.2">
      <c r="B305" s="15" t="s">
        <v>20</v>
      </c>
      <c r="C305" s="10">
        <v>88</v>
      </c>
      <c r="D305" s="16" t="s">
        <v>14</v>
      </c>
      <c r="E305" s="10">
        <v>70</v>
      </c>
    </row>
    <row r="306" spans="2:5" x14ac:dyDescent="0.2">
      <c r="B306" s="15" t="s">
        <v>20</v>
      </c>
      <c r="C306" s="10">
        <v>156</v>
      </c>
      <c r="D306" s="16" t="s">
        <v>14</v>
      </c>
      <c r="E306" s="10">
        <v>154</v>
      </c>
    </row>
    <row r="307" spans="2:5" x14ac:dyDescent="0.2">
      <c r="B307" s="15" t="s">
        <v>20</v>
      </c>
      <c r="C307" s="10">
        <v>2985</v>
      </c>
      <c r="D307" s="16" t="s">
        <v>14</v>
      </c>
      <c r="E307" s="10">
        <v>22</v>
      </c>
    </row>
    <row r="308" spans="2:5" x14ac:dyDescent="0.2">
      <c r="B308" s="15" t="s">
        <v>20</v>
      </c>
      <c r="C308" s="10">
        <v>762</v>
      </c>
      <c r="D308" s="16" t="s">
        <v>14</v>
      </c>
      <c r="E308" s="10">
        <v>1758</v>
      </c>
    </row>
    <row r="309" spans="2:5" x14ac:dyDescent="0.2">
      <c r="B309" s="15" t="s">
        <v>20</v>
      </c>
      <c r="C309" s="10">
        <v>554</v>
      </c>
      <c r="D309" s="16" t="s">
        <v>14</v>
      </c>
      <c r="E309" s="10">
        <v>94</v>
      </c>
    </row>
    <row r="310" spans="2:5" x14ac:dyDescent="0.2">
      <c r="B310" s="15" t="s">
        <v>20</v>
      </c>
      <c r="C310" s="10">
        <v>135</v>
      </c>
      <c r="D310" s="16" t="s">
        <v>14</v>
      </c>
      <c r="E310" s="10">
        <v>33</v>
      </c>
    </row>
    <row r="311" spans="2:5" x14ac:dyDescent="0.2">
      <c r="B311" s="15" t="s">
        <v>20</v>
      </c>
      <c r="C311" s="10">
        <v>122</v>
      </c>
      <c r="D311" s="16" t="s">
        <v>14</v>
      </c>
      <c r="E311" s="10">
        <v>1</v>
      </c>
    </row>
    <row r="312" spans="2:5" x14ac:dyDescent="0.2">
      <c r="B312" s="15" t="s">
        <v>20</v>
      </c>
      <c r="C312" s="10">
        <v>221</v>
      </c>
      <c r="D312" s="16" t="s">
        <v>14</v>
      </c>
      <c r="E312" s="10">
        <v>31</v>
      </c>
    </row>
    <row r="313" spans="2:5" x14ac:dyDescent="0.2">
      <c r="B313" s="15" t="s">
        <v>20</v>
      </c>
      <c r="C313" s="10">
        <v>126</v>
      </c>
      <c r="D313" s="16" t="s">
        <v>14</v>
      </c>
      <c r="E313" s="10">
        <v>35</v>
      </c>
    </row>
    <row r="314" spans="2:5" x14ac:dyDescent="0.2">
      <c r="B314" s="15" t="s">
        <v>20</v>
      </c>
      <c r="C314" s="10">
        <v>1022</v>
      </c>
      <c r="D314" s="16" t="s">
        <v>14</v>
      </c>
      <c r="E314" s="10">
        <v>63</v>
      </c>
    </row>
    <row r="315" spans="2:5" x14ac:dyDescent="0.2">
      <c r="B315" s="15" t="s">
        <v>20</v>
      </c>
      <c r="C315" s="10">
        <v>3177</v>
      </c>
      <c r="D315" s="16" t="s">
        <v>14</v>
      </c>
      <c r="E315" s="10">
        <v>526</v>
      </c>
    </row>
    <row r="316" spans="2:5" x14ac:dyDescent="0.2">
      <c r="B316" s="15" t="s">
        <v>20</v>
      </c>
      <c r="C316" s="10">
        <v>198</v>
      </c>
      <c r="D316" s="16" t="s">
        <v>14</v>
      </c>
      <c r="E316" s="10">
        <v>121</v>
      </c>
    </row>
    <row r="317" spans="2:5" x14ac:dyDescent="0.2">
      <c r="B317" s="15" t="s">
        <v>20</v>
      </c>
      <c r="C317" s="10">
        <v>85</v>
      </c>
      <c r="D317" s="16" t="s">
        <v>14</v>
      </c>
      <c r="E317" s="10">
        <v>67</v>
      </c>
    </row>
    <row r="318" spans="2:5" x14ac:dyDescent="0.2">
      <c r="B318" s="15" t="s">
        <v>20</v>
      </c>
      <c r="C318" s="10">
        <v>3596</v>
      </c>
      <c r="D318" s="16" t="s">
        <v>14</v>
      </c>
      <c r="E318" s="10">
        <v>57</v>
      </c>
    </row>
    <row r="319" spans="2:5" x14ac:dyDescent="0.2">
      <c r="B319" s="15" t="s">
        <v>20</v>
      </c>
      <c r="C319" s="10">
        <v>244</v>
      </c>
      <c r="D319" s="16" t="s">
        <v>14</v>
      </c>
      <c r="E319" s="10">
        <v>1229</v>
      </c>
    </row>
    <row r="320" spans="2:5" x14ac:dyDescent="0.2">
      <c r="B320" s="15" t="s">
        <v>20</v>
      </c>
      <c r="C320" s="10">
        <v>5180</v>
      </c>
      <c r="D320" s="16" t="s">
        <v>14</v>
      </c>
      <c r="E320" s="10">
        <v>12</v>
      </c>
    </row>
    <row r="321" spans="2:5" x14ac:dyDescent="0.2">
      <c r="B321" s="15" t="s">
        <v>20</v>
      </c>
      <c r="C321" s="10">
        <v>589</v>
      </c>
      <c r="D321" s="16" t="s">
        <v>14</v>
      </c>
      <c r="E321" s="10">
        <v>452</v>
      </c>
    </row>
    <row r="322" spans="2:5" x14ac:dyDescent="0.2">
      <c r="B322" s="15" t="s">
        <v>20</v>
      </c>
      <c r="C322" s="10">
        <v>2725</v>
      </c>
      <c r="D322" s="16" t="s">
        <v>14</v>
      </c>
      <c r="E322" s="10">
        <v>1886</v>
      </c>
    </row>
    <row r="323" spans="2:5" x14ac:dyDescent="0.2">
      <c r="B323" s="15" t="s">
        <v>20</v>
      </c>
      <c r="C323" s="10">
        <v>300</v>
      </c>
      <c r="D323" s="16" t="s">
        <v>14</v>
      </c>
      <c r="E323" s="10">
        <v>1825</v>
      </c>
    </row>
    <row r="324" spans="2:5" x14ac:dyDescent="0.2">
      <c r="B324" s="15" t="s">
        <v>20</v>
      </c>
      <c r="C324" s="10">
        <v>144</v>
      </c>
      <c r="D324" s="16" t="s">
        <v>14</v>
      </c>
      <c r="E324" s="10">
        <v>31</v>
      </c>
    </row>
    <row r="325" spans="2:5" x14ac:dyDescent="0.2">
      <c r="B325" s="15" t="s">
        <v>20</v>
      </c>
      <c r="C325" s="10">
        <v>87</v>
      </c>
      <c r="D325" s="16" t="s">
        <v>14</v>
      </c>
      <c r="E325" s="10">
        <v>107</v>
      </c>
    </row>
    <row r="326" spans="2:5" x14ac:dyDescent="0.2">
      <c r="B326" s="15" t="s">
        <v>20</v>
      </c>
      <c r="C326" s="10">
        <v>3116</v>
      </c>
      <c r="D326" s="16" t="s">
        <v>14</v>
      </c>
      <c r="E326" s="10">
        <v>27</v>
      </c>
    </row>
    <row r="327" spans="2:5" x14ac:dyDescent="0.2">
      <c r="B327" s="15" t="s">
        <v>20</v>
      </c>
      <c r="C327" s="10">
        <v>909</v>
      </c>
      <c r="D327" s="16" t="s">
        <v>14</v>
      </c>
      <c r="E327" s="10">
        <v>1221</v>
      </c>
    </row>
    <row r="328" spans="2:5" x14ac:dyDescent="0.2">
      <c r="B328" s="15" t="s">
        <v>20</v>
      </c>
      <c r="C328" s="10">
        <v>1613</v>
      </c>
      <c r="D328" s="16" t="s">
        <v>14</v>
      </c>
      <c r="E328" s="10">
        <v>1</v>
      </c>
    </row>
    <row r="329" spans="2:5" x14ac:dyDescent="0.2">
      <c r="B329" s="15" t="s">
        <v>20</v>
      </c>
      <c r="C329" s="10">
        <v>136</v>
      </c>
      <c r="D329" s="16" t="s">
        <v>14</v>
      </c>
      <c r="E329" s="10">
        <v>16</v>
      </c>
    </row>
    <row r="330" spans="2:5" x14ac:dyDescent="0.2">
      <c r="B330" s="15" t="s">
        <v>20</v>
      </c>
      <c r="C330" s="10">
        <v>130</v>
      </c>
      <c r="D330" s="16" t="s">
        <v>14</v>
      </c>
      <c r="E330" s="10">
        <v>41</v>
      </c>
    </row>
    <row r="331" spans="2:5" x14ac:dyDescent="0.2">
      <c r="B331" s="15" t="s">
        <v>20</v>
      </c>
      <c r="C331" s="10">
        <v>102</v>
      </c>
      <c r="D331" s="16" t="s">
        <v>14</v>
      </c>
      <c r="E331" s="10">
        <v>523</v>
      </c>
    </row>
    <row r="332" spans="2:5" x14ac:dyDescent="0.2">
      <c r="B332" s="15" t="s">
        <v>20</v>
      </c>
      <c r="C332" s="10">
        <v>4006</v>
      </c>
      <c r="D332" s="16" t="s">
        <v>14</v>
      </c>
      <c r="E332" s="10">
        <v>141</v>
      </c>
    </row>
    <row r="333" spans="2:5" x14ac:dyDescent="0.2">
      <c r="B333" s="15" t="s">
        <v>20</v>
      </c>
      <c r="C333" s="10">
        <v>1629</v>
      </c>
      <c r="D333" s="16" t="s">
        <v>14</v>
      </c>
      <c r="E333" s="10">
        <v>52</v>
      </c>
    </row>
    <row r="334" spans="2:5" x14ac:dyDescent="0.2">
      <c r="B334" s="15" t="s">
        <v>20</v>
      </c>
      <c r="C334" s="10">
        <v>2188</v>
      </c>
      <c r="D334" s="16" t="s">
        <v>14</v>
      </c>
      <c r="E334" s="10">
        <v>225</v>
      </c>
    </row>
    <row r="335" spans="2:5" x14ac:dyDescent="0.2">
      <c r="B335" s="15" t="s">
        <v>20</v>
      </c>
      <c r="C335" s="10">
        <v>2409</v>
      </c>
      <c r="D335" s="16" t="s">
        <v>14</v>
      </c>
      <c r="E335" s="10">
        <v>38</v>
      </c>
    </row>
    <row r="336" spans="2:5" x14ac:dyDescent="0.2">
      <c r="B336" s="15" t="s">
        <v>20</v>
      </c>
      <c r="C336" s="10">
        <v>194</v>
      </c>
      <c r="D336" s="16" t="s">
        <v>14</v>
      </c>
      <c r="E336" s="10">
        <v>15</v>
      </c>
    </row>
    <row r="337" spans="2:5" x14ac:dyDescent="0.2">
      <c r="B337" s="15" t="s">
        <v>20</v>
      </c>
      <c r="C337" s="10">
        <v>1140</v>
      </c>
      <c r="D337" s="16" t="s">
        <v>14</v>
      </c>
      <c r="E337" s="10">
        <v>37</v>
      </c>
    </row>
    <row r="338" spans="2:5" x14ac:dyDescent="0.2">
      <c r="B338" s="15" t="s">
        <v>20</v>
      </c>
      <c r="C338" s="10">
        <v>102</v>
      </c>
      <c r="D338" s="16" t="s">
        <v>14</v>
      </c>
      <c r="E338" s="10">
        <v>112</v>
      </c>
    </row>
    <row r="339" spans="2:5" x14ac:dyDescent="0.2">
      <c r="B339" s="15" t="s">
        <v>20</v>
      </c>
      <c r="C339" s="10">
        <v>2857</v>
      </c>
      <c r="D339" s="16" t="s">
        <v>14</v>
      </c>
      <c r="E339" s="10">
        <v>21</v>
      </c>
    </row>
    <row r="340" spans="2:5" x14ac:dyDescent="0.2">
      <c r="B340" s="15" t="s">
        <v>20</v>
      </c>
      <c r="C340" s="10">
        <v>107</v>
      </c>
      <c r="D340" s="16" t="s">
        <v>14</v>
      </c>
      <c r="E340" s="10">
        <v>67</v>
      </c>
    </row>
    <row r="341" spans="2:5" x14ac:dyDescent="0.2">
      <c r="B341" s="15" t="s">
        <v>20</v>
      </c>
      <c r="C341" s="10">
        <v>160</v>
      </c>
      <c r="D341" s="16" t="s">
        <v>14</v>
      </c>
      <c r="E341" s="10">
        <v>78</v>
      </c>
    </row>
    <row r="342" spans="2:5" x14ac:dyDescent="0.2">
      <c r="B342" s="15" t="s">
        <v>20</v>
      </c>
      <c r="C342" s="10">
        <v>2230</v>
      </c>
      <c r="D342" s="16" t="s">
        <v>14</v>
      </c>
      <c r="E342" s="10">
        <v>67</v>
      </c>
    </row>
    <row r="343" spans="2:5" x14ac:dyDescent="0.2">
      <c r="B343" s="15" t="s">
        <v>20</v>
      </c>
      <c r="C343" s="10">
        <v>316</v>
      </c>
      <c r="D343" s="16" t="s">
        <v>14</v>
      </c>
      <c r="E343" s="10">
        <v>263</v>
      </c>
    </row>
    <row r="344" spans="2:5" x14ac:dyDescent="0.2">
      <c r="B344" s="15" t="s">
        <v>20</v>
      </c>
      <c r="C344" s="10">
        <v>117</v>
      </c>
      <c r="D344" s="16" t="s">
        <v>14</v>
      </c>
      <c r="E344" s="10">
        <v>1691</v>
      </c>
    </row>
    <row r="345" spans="2:5" x14ac:dyDescent="0.2">
      <c r="B345" s="15" t="s">
        <v>20</v>
      </c>
      <c r="C345" s="10">
        <v>6406</v>
      </c>
      <c r="D345" s="16" t="s">
        <v>14</v>
      </c>
      <c r="E345" s="10">
        <v>181</v>
      </c>
    </row>
    <row r="346" spans="2:5" x14ac:dyDescent="0.2">
      <c r="B346" s="15" t="s">
        <v>20</v>
      </c>
      <c r="C346" s="10">
        <v>192</v>
      </c>
      <c r="D346" s="16" t="s">
        <v>14</v>
      </c>
      <c r="E346" s="10">
        <v>13</v>
      </c>
    </row>
    <row r="347" spans="2:5" x14ac:dyDescent="0.2">
      <c r="B347" s="15" t="s">
        <v>20</v>
      </c>
      <c r="C347" s="10">
        <v>26</v>
      </c>
      <c r="D347" s="16" t="s">
        <v>14</v>
      </c>
      <c r="E347" s="10">
        <v>1</v>
      </c>
    </row>
    <row r="348" spans="2:5" x14ac:dyDescent="0.2">
      <c r="B348" s="15" t="s">
        <v>20</v>
      </c>
      <c r="C348" s="10">
        <v>723</v>
      </c>
      <c r="D348" s="16" t="s">
        <v>14</v>
      </c>
      <c r="E348" s="10">
        <v>21</v>
      </c>
    </row>
    <row r="349" spans="2:5" x14ac:dyDescent="0.2">
      <c r="B349" s="15" t="s">
        <v>20</v>
      </c>
      <c r="C349" s="10">
        <v>170</v>
      </c>
      <c r="D349" s="16" t="s">
        <v>14</v>
      </c>
      <c r="E349" s="10">
        <v>830</v>
      </c>
    </row>
    <row r="350" spans="2:5" x14ac:dyDescent="0.2">
      <c r="B350" s="15" t="s">
        <v>20</v>
      </c>
      <c r="C350" s="10">
        <v>238</v>
      </c>
      <c r="D350" s="16" t="s">
        <v>14</v>
      </c>
      <c r="E350" s="10">
        <v>130</v>
      </c>
    </row>
    <row r="351" spans="2:5" x14ac:dyDescent="0.2">
      <c r="B351" s="15" t="s">
        <v>20</v>
      </c>
      <c r="C351" s="10">
        <v>55</v>
      </c>
      <c r="D351" s="16" t="s">
        <v>14</v>
      </c>
      <c r="E351" s="10">
        <v>55</v>
      </c>
    </row>
    <row r="352" spans="2:5" x14ac:dyDescent="0.2">
      <c r="B352" s="15" t="s">
        <v>20</v>
      </c>
      <c r="C352" s="10">
        <v>128</v>
      </c>
      <c r="D352" s="16" t="s">
        <v>14</v>
      </c>
      <c r="E352" s="10">
        <v>114</v>
      </c>
    </row>
    <row r="353" spans="2:5" x14ac:dyDescent="0.2">
      <c r="B353" s="15" t="s">
        <v>20</v>
      </c>
      <c r="C353" s="10">
        <v>2144</v>
      </c>
      <c r="D353" s="16" t="s">
        <v>14</v>
      </c>
      <c r="E353" s="10">
        <v>594</v>
      </c>
    </row>
    <row r="354" spans="2:5" x14ac:dyDescent="0.2">
      <c r="B354" s="15" t="s">
        <v>20</v>
      </c>
      <c r="C354" s="10">
        <v>2693</v>
      </c>
      <c r="D354" s="16" t="s">
        <v>14</v>
      </c>
      <c r="E354" s="10">
        <v>24</v>
      </c>
    </row>
    <row r="355" spans="2:5" x14ac:dyDescent="0.2">
      <c r="B355" s="15" t="s">
        <v>20</v>
      </c>
      <c r="C355" s="10">
        <v>432</v>
      </c>
      <c r="D355" s="16" t="s">
        <v>14</v>
      </c>
      <c r="E355" s="10">
        <v>252</v>
      </c>
    </row>
    <row r="356" spans="2:5" x14ac:dyDescent="0.2">
      <c r="B356" s="15" t="s">
        <v>20</v>
      </c>
      <c r="C356" s="10">
        <v>189</v>
      </c>
      <c r="D356" s="16" t="s">
        <v>14</v>
      </c>
      <c r="E356" s="10">
        <v>67</v>
      </c>
    </row>
    <row r="357" spans="2:5" x14ac:dyDescent="0.2">
      <c r="B357" s="15" t="s">
        <v>20</v>
      </c>
      <c r="C357" s="10">
        <v>154</v>
      </c>
      <c r="D357" s="16" t="s">
        <v>14</v>
      </c>
      <c r="E357" s="10">
        <v>742</v>
      </c>
    </row>
    <row r="358" spans="2:5" x14ac:dyDescent="0.2">
      <c r="B358" s="15" t="s">
        <v>20</v>
      </c>
      <c r="C358" s="10">
        <v>96</v>
      </c>
      <c r="D358" s="16" t="s">
        <v>14</v>
      </c>
      <c r="E358" s="10">
        <v>75</v>
      </c>
    </row>
    <row r="359" spans="2:5" x14ac:dyDescent="0.2">
      <c r="B359" s="15" t="s">
        <v>20</v>
      </c>
      <c r="C359" s="10">
        <v>3063</v>
      </c>
      <c r="D359" s="16" t="s">
        <v>14</v>
      </c>
      <c r="E359" s="10">
        <v>4405</v>
      </c>
    </row>
    <row r="360" spans="2:5" x14ac:dyDescent="0.2">
      <c r="B360" s="15" t="s">
        <v>20</v>
      </c>
      <c r="C360" s="10">
        <v>2266</v>
      </c>
      <c r="D360" s="16" t="s">
        <v>14</v>
      </c>
      <c r="E360" s="10">
        <v>92</v>
      </c>
    </row>
    <row r="361" spans="2:5" x14ac:dyDescent="0.2">
      <c r="B361" s="15" t="s">
        <v>20</v>
      </c>
      <c r="C361" s="10">
        <v>194</v>
      </c>
      <c r="D361" s="16" t="s">
        <v>14</v>
      </c>
      <c r="E361" s="10">
        <v>64</v>
      </c>
    </row>
    <row r="362" spans="2:5" x14ac:dyDescent="0.2">
      <c r="B362" s="15" t="s">
        <v>20</v>
      </c>
      <c r="C362" s="10">
        <v>129</v>
      </c>
      <c r="D362" s="16" t="s">
        <v>14</v>
      </c>
      <c r="E362" s="10">
        <v>64</v>
      </c>
    </row>
    <row r="363" spans="2:5" x14ac:dyDescent="0.2">
      <c r="B363" s="15" t="s">
        <v>20</v>
      </c>
      <c r="C363" s="10">
        <v>375</v>
      </c>
      <c r="D363" s="16" t="s">
        <v>14</v>
      </c>
      <c r="E363" s="10">
        <v>842</v>
      </c>
    </row>
    <row r="364" spans="2:5" x14ac:dyDescent="0.2">
      <c r="B364" s="15" t="s">
        <v>20</v>
      </c>
      <c r="C364" s="10">
        <v>409</v>
      </c>
      <c r="D364" s="16" t="s">
        <v>14</v>
      </c>
      <c r="E364" s="10">
        <v>112</v>
      </c>
    </row>
    <row r="365" spans="2:5" x14ac:dyDescent="0.2">
      <c r="B365" s="15" t="s">
        <v>20</v>
      </c>
      <c r="C365" s="10">
        <v>234</v>
      </c>
      <c r="D365" s="16" t="s">
        <v>14</v>
      </c>
      <c r="E365" s="10">
        <v>374</v>
      </c>
    </row>
    <row r="366" spans="2:5" x14ac:dyDescent="0.2">
      <c r="B366" s="15" t="s">
        <v>20</v>
      </c>
      <c r="C366" s="10">
        <v>3016</v>
      </c>
    </row>
    <row r="367" spans="2:5" x14ac:dyDescent="0.2">
      <c r="B367" s="15" t="s">
        <v>20</v>
      </c>
      <c r="C367" s="10">
        <v>264</v>
      </c>
    </row>
    <row r="368" spans="2:5" x14ac:dyDescent="0.2">
      <c r="B368" s="15" t="s">
        <v>20</v>
      </c>
      <c r="C368" s="10">
        <v>272</v>
      </c>
    </row>
    <row r="369" spans="2:3" x14ac:dyDescent="0.2">
      <c r="B369" s="15" t="s">
        <v>20</v>
      </c>
      <c r="C369" s="10">
        <v>419</v>
      </c>
    </row>
    <row r="370" spans="2:3" x14ac:dyDescent="0.2">
      <c r="B370" s="15" t="s">
        <v>20</v>
      </c>
      <c r="C370" s="10">
        <v>1621</v>
      </c>
    </row>
    <row r="371" spans="2:3" x14ac:dyDescent="0.2">
      <c r="B371" s="15" t="s">
        <v>20</v>
      </c>
      <c r="C371" s="10">
        <v>1101</v>
      </c>
    </row>
    <row r="372" spans="2:3" x14ac:dyDescent="0.2">
      <c r="B372" s="15" t="s">
        <v>20</v>
      </c>
      <c r="C372" s="10">
        <v>1073</v>
      </c>
    </row>
    <row r="373" spans="2:3" x14ac:dyDescent="0.2">
      <c r="B373" s="15" t="s">
        <v>20</v>
      </c>
      <c r="C373" s="10">
        <v>331</v>
      </c>
    </row>
    <row r="374" spans="2:3" x14ac:dyDescent="0.2">
      <c r="B374" s="15" t="s">
        <v>20</v>
      </c>
      <c r="C374" s="10">
        <v>1170</v>
      </c>
    </row>
    <row r="375" spans="2:3" x14ac:dyDescent="0.2">
      <c r="B375" s="15" t="s">
        <v>20</v>
      </c>
      <c r="C375" s="10">
        <v>363</v>
      </c>
    </row>
    <row r="376" spans="2:3" x14ac:dyDescent="0.2">
      <c r="B376" s="15" t="s">
        <v>20</v>
      </c>
      <c r="C376" s="10">
        <v>103</v>
      </c>
    </row>
    <row r="377" spans="2:3" x14ac:dyDescent="0.2">
      <c r="B377" s="15" t="s">
        <v>20</v>
      </c>
      <c r="C377" s="10">
        <v>147</v>
      </c>
    </row>
    <row r="378" spans="2:3" x14ac:dyDescent="0.2">
      <c r="B378" s="15" t="s">
        <v>20</v>
      </c>
      <c r="C378" s="10">
        <v>110</v>
      </c>
    </row>
    <row r="379" spans="2:3" x14ac:dyDescent="0.2">
      <c r="B379" s="15" t="s">
        <v>20</v>
      </c>
      <c r="C379" s="10">
        <v>134</v>
      </c>
    </row>
    <row r="380" spans="2:3" x14ac:dyDescent="0.2">
      <c r="B380" s="15" t="s">
        <v>20</v>
      </c>
      <c r="C380" s="10">
        <v>269</v>
      </c>
    </row>
    <row r="381" spans="2:3" x14ac:dyDescent="0.2">
      <c r="B381" s="15" t="s">
        <v>20</v>
      </c>
      <c r="C381" s="10">
        <v>175</v>
      </c>
    </row>
    <row r="382" spans="2:3" x14ac:dyDescent="0.2">
      <c r="B382" s="15" t="s">
        <v>20</v>
      </c>
      <c r="C382" s="10">
        <v>69</v>
      </c>
    </row>
    <row r="383" spans="2:3" x14ac:dyDescent="0.2">
      <c r="B383" s="15" t="s">
        <v>20</v>
      </c>
      <c r="C383" s="10">
        <v>190</v>
      </c>
    </row>
    <row r="384" spans="2:3" x14ac:dyDescent="0.2">
      <c r="B384" s="15" t="s">
        <v>20</v>
      </c>
      <c r="C384" s="10">
        <v>237</v>
      </c>
    </row>
    <row r="385" spans="2:3" x14ac:dyDescent="0.2">
      <c r="B385" s="15" t="s">
        <v>20</v>
      </c>
      <c r="C385" s="10">
        <v>196</v>
      </c>
    </row>
    <row r="386" spans="2:3" x14ac:dyDescent="0.2">
      <c r="B386" s="15" t="s">
        <v>20</v>
      </c>
      <c r="C386" s="10">
        <v>7295</v>
      </c>
    </row>
    <row r="387" spans="2:3" x14ac:dyDescent="0.2">
      <c r="B387" s="15" t="s">
        <v>20</v>
      </c>
      <c r="C387" s="10">
        <v>2893</v>
      </c>
    </row>
    <row r="388" spans="2:3" x14ac:dyDescent="0.2">
      <c r="B388" s="15" t="s">
        <v>20</v>
      </c>
      <c r="C388" s="10">
        <v>820</v>
      </c>
    </row>
    <row r="389" spans="2:3" x14ac:dyDescent="0.2">
      <c r="B389" s="15" t="s">
        <v>20</v>
      </c>
      <c r="C389" s="10">
        <v>2038</v>
      </c>
    </row>
    <row r="390" spans="2:3" x14ac:dyDescent="0.2">
      <c r="B390" s="15" t="s">
        <v>20</v>
      </c>
      <c r="C390" s="10">
        <v>116</v>
      </c>
    </row>
    <row r="391" spans="2:3" x14ac:dyDescent="0.2">
      <c r="B391" s="15" t="s">
        <v>20</v>
      </c>
      <c r="C391" s="10">
        <v>1345</v>
      </c>
    </row>
    <row r="392" spans="2:3" x14ac:dyDescent="0.2">
      <c r="B392" s="15" t="s">
        <v>20</v>
      </c>
      <c r="C392" s="10">
        <v>168</v>
      </c>
    </row>
    <row r="393" spans="2:3" x14ac:dyDescent="0.2">
      <c r="B393" s="15" t="s">
        <v>20</v>
      </c>
      <c r="C393" s="10">
        <v>137</v>
      </c>
    </row>
    <row r="394" spans="2:3" x14ac:dyDescent="0.2">
      <c r="B394" s="15" t="s">
        <v>20</v>
      </c>
      <c r="C394" s="10">
        <v>186</v>
      </c>
    </row>
    <row r="395" spans="2:3" x14ac:dyDescent="0.2">
      <c r="B395" s="15" t="s">
        <v>20</v>
      </c>
      <c r="C395" s="10">
        <v>125</v>
      </c>
    </row>
    <row r="396" spans="2:3" x14ac:dyDescent="0.2">
      <c r="B396" s="15" t="s">
        <v>20</v>
      </c>
      <c r="C396" s="10">
        <v>202</v>
      </c>
    </row>
    <row r="397" spans="2:3" x14ac:dyDescent="0.2">
      <c r="B397" s="15" t="s">
        <v>20</v>
      </c>
      <c r="C397" s="10">
        <v>103</v>
      </c>
    </row>
    <row r="398" spans="2:3" x14ac:dyDescent="0.2">
      <c r="B398" s="15" t="s">
        <v>20</v>
      </c>
      <c r="C398" s="10">
        <v>1785</v>
      </c>
    </row>
    <row r="399" spans="2:3" x14ac:dyDescent="0.2">
      <c r="B399" s="15" t="s">
        <v>20</v>
      </c>
      <c r="C399" s="10">
        <v>157</v>
      </c>
    </row>
    <row r="400" spans="2:3" x14ac:dyDescent="0.2">
      <c r="B400" s="15" t="s">
        <v>20</v>
      </c>
      <c r="C400" s="10">
        <v>555</v>
      </c>
    </row>
    <row r="401" spans="2:3" x14ac:dyDescent="0.2">
      <c r="B401" s="15" t="s">
        <v>20</v>
      </c>
      <c r="C401" s="10">
        <v>297</v>
      </c>
    </row>
    <row r="402" spans="2:3" x14ac:dyDescent="0.2">
      <c r="B402" s="15" t="s">
        <v>20</v>
      </c>
      <c r="C402" s="10">
        <v>123</v>
      </c>
    </row>
    <row r="403" spans="2:3" x14ac:dyDescent="0.2">
      <c r="B403" s="15" t="s">
        <v>20</v>
      </c>
      <c r="C403" s="10">
        <v>3036</v>
      </c>
    </row>
    <row r="404" spans="2:3" x14ac:dyDescent="0.2">
      <c r="B404" s="15" t="s">
        <v>20</v>
      </c>
      <c r="C404" s="10">
        <v>144</v>
      </c>
    </row>
    <row r="405" spans="2:3" x14ac:dyDescent="0.2">
      <c r="B405" s="15" t="s">
        <v>20</v>
      </c>
      <c r="C405" s="10">
        <v>121</v>
      </c>
    </row>
    <row r="406" spans="2:3" x14ac:dyDescent="0.2">
      <c r="B406" s="15" t="s">
        <v>20</v>
      </c>
      <c r="C406" s="10">
        <v>181</v>
      </c>
    </row>
    <row r="407" spans="2:3" x14ac:dyDescent="0.2">
      <c r="B407" s="15" t="s">
        <v>20</v>
      </c>
      <c r="C407" s="10">
        <v>122</v>
      </c>
    </row>
    <row r="408" spans="2:3" x14ac:dyDescent="0.2">
      <c r="B408" s="15" t="s">
        <v>20</v>
      </c>
      <c r="C408" s="10">
        <v>1071</v>
      </c>
    </row>
    <row r="409" spans="2:3" x14ac:dyDescent="0.2">
      <c r="B409" s="15" t="s">
        <v>20</v>
      </c>
      <c r="C409" s="10">
        <v>980</v>
      </c>
    </row>
    <row r="410" spans="2:3" x14ac:dyDescent="0.2">
      <c r="B410" s="15" t="s">
        <v>20</v>
      </c>
      <c r="C410" s="10">
        <v>536</v>
      </c>
    </row>
    <row r="411" spans="2:3" x14ac:dyDescent="0.2">
      <c r="B411" s="15" t="s">
        <v>20</v>
      </c>
      <c r="C411" s="10">
        <v>1991</v>
      </c>
    </row>
    <row r="412" spans="2:3" x14ac:dyDescent="0.2">
      <c r="B412" s="15" t="s">
        <v>20</v>
      </c>
      <c r="C412" s="10">
        <v>180</v>
      </c>
    </row>
    <row r="413" spans="2:3" x14ac:dyDescent="0.2">
      <c r="B413" s="15" t="s">
        <v>20</v>
      </c>
      <c r="C413" s="10">
        <v>130</v>
      </c>
    </row>
    <row r="414" spans="2:3" x14ac:dyDescent="0.2">
      <c r="B414" s="15" t="s">
        <v>20</v>
      </c>
      <c r="C414" s="10">
        <v>122</v>
      </c>
    </row>
    <row r="415" spans="2:3" x14ac:dyDescent="0.2">
      <c r="B415" s="15" t="s">
        <v>20</v>
      </c>
      <c r="C415" s="10">
        <v>140</v>
      </c>
    </row>
    <row r="416" spans="2:3" x14ac:dyDescent="0.2">
      <c r="B416" s="15" t="s">
        <v>20</v>
      </c>
      <c r="C416" s="10">
        <v>3388</v>
      </c>
    </row>
    <row r="417" spans="2:3" x14ac:dyDescent="0.2">
      <c r="B417" s="15" t="s">
        <v>20</v>
      </c>
      <c r="C417" s="10">
        <v>280</v>
      </c>
    </row>
    <row r="418" spans="2:3" x14ac:dyDescent="0.2">
      <c r="B418" s="15" t="s">
        <v>20</v>
      </c>
      <c r="C418" s="10">
        <v>366</v>
      </c>
    </row>
    <row r="419" spans="2:3" x14ac:dyDescent="0.2">
      <c r="B419" s="15" t="s">
        <v>20</v>
      </c>
      <c r="C419" s="10">
        <v>270</v>
      </c>
    </row>
    <row r="420" spans="2:3" x14ac:dyDescent="0.2">
      <c r="B420" s="15" t="s">
        <v>20</v>
      </c>
      <c r="C420" s="10">
        <v>137</v>
      </c>
    </row>
    <row r="421" spans="2:3" x14ac:dyDescent="0.2">
      <c r="B421" s="15" t="s">
        <v>20</v>
      </c>
      <c r="C421" s="10">
        <v>3205</v>
      </c>
    </row>
    <row r="422" spans="2:3" x14ac:dyDescent="0.2">
      <c r="B422" s="15" t="s">
        <v>20</v>
      </c>
      <c r="C422" s="10">
        <v>288</v>
      </c>
    </row>
    <row r="423" spans="2:3" x14ac:dyDescent="0.2">
      <c r="B423" s="15" t="s">
        <v>20</v>
      </c>
      <c r="C423" s="10">
        <v>148</v>
      </c>
    </row>
    <row r="424" spans="2:3" x14ac:dyDescent="0.2">
      <c r="B424" s="15" t="s">
        <v>20</v>
      </c>
      <c r="C424" s="10">
        <v>114</v>
      </c>
    </row>
    <row r="425" spans="2:3" x14ac:dyDescent="0.2">
      <c r="B425" s="15" t="s">
        <v>20</v>
      </c>
      <c r="C425" s="10">
        <v>1518</v>
      </c>
    </row>
    <row r="426" spans="2:3" x14ac:dyDescent="0.2">
      <c r="B426" s="15" t="s">
        <v>20</v>
      </c>
      <c r="C426" s="10">
        <v>166</v>
      </c>
    </row>
    <row r="427" spans="2:3" x14ac:dyDescent="0.2">
      <c r="B427" s="15" t="s">
        <v>20</v>
      </c>
      <c r="C427" s="10">
        <v>100</v>
      </c>
    </row>
    <row r="428" spans="2:3" x14ac:dyDescent="0.2">
      <c r="B428" s="15" t="s">
        <v>20</v>
      </c>
      <c r="C428" s="10">
        <v>235</v>
      </c>
    </row>
    <row r="429" spans="2:3" x14ac:dyDescent="0.2">
      <c r="B429" s="15" t="s">
        <v>20</v>
      </c>
      <c r="C429" s="10">
        <v>148</v>
      </c>
    </row>
    <row r="430" spans="2:3" x14ac:dyDescent="0.2">
      <c r="B430" s="15" t="s">
        <v>20</v>
      </c>
      <c r="C430" s="10">
        <v>198</v>
      </c>
    </row>
    <row r="431" spans="2:3" x14ac:dyDescent="0.2">
      <c r="B431" s="15" t="s">
        <v>20</v>
      </c>
      <c r="C431" s="10">
        <v>150</v>
      </c>
    </row>
    <row r="432" spans="2:3" x14ac:dyDescent="0.2">
      <c r="B432" s="15" t="s">
        <v>20</v>
      </c>
      <c r="C432" s="10">
        <v>216</v>
      </c>
    </row>
    <row r="433" spans="2:3" x14ac:dyDescent="0.2">
      <c r="B433" s="15" t="s">
        <v>20</v>
      </c>
      <c r="C433" s="10">
        <v>5139</v>
      </c>
    </row>
    <row r="434" spans="2:3" x14ac:dyDescent="0.2">
      <c r="B434" s="15" t="s">
        <v>20</v>
      </c>
      <c r="C434" s="10">
        <v>2353</v>
      </c>
    </row>
    <row r="435" spans="2:3" x14ac:dyDescent="0.2">
      <c r="B435" s="15" t="s">
        <v>20</v>
      </c>
      <c r="C435" s="10">
        <v>78</v>
      </c>
    </row>
    <row r="436" spans="2:3" x14ac:dyDescent="0.2">
      <c r="B436" s="15" t="s">
        <v>20</v>
      </c>
      <c r="C436" s="10">
        <v>174</v>
      </c>
    </row>
    <row r="437" spans="2:3" x14ac:dyDescent="0.2">
      <c r="B437" s="15" t="s">
        <v>20</v>
      </c>
      <c r="C437" s="10">
        <v>164</v>
      </c>
    </row>
    <row r="438" spans="2:3" x14ac:dyDescent="0.2">
      <c r="B438" s="15" t="s">
        <v>20</v>
      </c>
      <c r="C438" s="10">
        <v>161</v>
      </c>
    </row>
    <row r="439" spans="2:3" x14ac:dyDescent="0.2">
      <c r="B439" s="15" t="s">
        <v>20</v>
      </c>
      <c r="C439" s="10">
        <v>138</v>
      </c>
    </row>
    <row r="440" spans="2:3" x14ac:dyDescent="0.2">
      <c r="B440" s="15" t="s">
        <v>20</v>
      </c>
      <c r="C440" s="10">
        <v>3308</v>
      </c>
    </row>
    <row r="441" spans="2:3" x14ac:dyDescent="0.2">
      <c r="B441" s="15" t="s">
        <v>20</v>
      </c>
      <c r="C441" s="10">
        <v>127</v>
      </c>
    </row>
    <row r="442" spans="2:3" x14ac:dyDescent="0.2">
      <c r="B442" s="15" t="s">
        <v>20</v>
      </c>
      <c r="C442" s="10">
        <v>207</v>
      </c>
    </row>
    <row r="443" spans="2:3" x14ac:dyDescent="0.2">
      <c r="B443" s="15" t="s">
        <v>20</v>
      </c>
      <c r="C443" s="10">
        <v>181</v>
      </c>
    </row>
    <row r="444" spans="2:3" x14ac:dyDescent="0.2">
      <c r="B444" s="15" t="s">
        <v>20</v>
      </c>
      <c r="C444" s="10">
        <v>110</v>
      </c>
    </row>
    <row r="445" spans="2:3" x14ac:dyDescent="0.2">
      <c r="B445" s="15" t="s">
        <v>20</v>
      </c>
      <c r="C445" s="10">
        <v>185</v>
      </c>
    </row>
    <row r="446" spans="2:3" x14ac:dyDescent="0.2">
      <c r="B446" s="15" t="s">
        <v>20</v>
      </c>
      <c r="C446" s="10">
        <v>121</v>
      </c>
    </row>
    <row r="447" spans="2:3" x14ac:dyDescent="0.2">
      <c r="B447" s="15" t="s">
        <v>20</v>
      </c>
      <c r="C447" s="10">
        <v>106</v>
      </c>
    </row>
    <row r="448" spans="2:3" x14ac:dyDescent="0.2">
      <c r="B448" s="15" t="s">
        <v>20</v>
      </c>
      <c r="C448" s="10">
        <v>142</v>
      </c>
    </row>
    <row r="449" spans="2:3" x14ac:dyDescent="0.2">
      <c r="B449" s="15" t="s">
        <v>20</v>
      </c>
      <c r="C449" s="10">
        <v>233</v>
      </c>
    </row>
    <row r="450" spans="2:3" x14ac:dyDescent="0.2">
      <c r="B450" s="15" t="s">
        <v>20</v>
      </c>
      <c r="C450" s="10">
        <v>218</v>
      </c>
    </row>
    <row r="451" spans="2:3" x14ac:dyDescent="0.2">
      <c r="B451" s="15" t="s">
        <v>20</v>
      </c>
      <c r="C451" s="10">
        <v>76</v>
      </c>
    </row>
    <row r="452" spans="2:3" x14ac:dyDescent="0.2">
      <c r="B452" s="15" t="s">
        <v>20</v>
      </c>
      <c r="C452" s="10">
        <v>43</v>
      </c>
    </row>
    <row r="453" spans="2:3" x14ac:dyDescent="0.2">
      <c r="B453" s="15" t="s">
        <v>20</v>
      </c>
      <c r="C453" s="10">
        <v>221</v>
      </c>
    </row>
    <row r="454" spans="2:3" x14ac:dyDescent="0.2">
      <c r="B454" s="15" t="s">
        <v>20</v>
      </c>
      <c r="C454" s="10">
        <v>2805</v>
      </c>
    </row>
    <row r="455" spans="2:3" x14ac:dyDescent="0.2">
      <c r="B455" s="15" t="s">
        <v>20</v>
      </c>
      <c r="C455" s="10">
        <v>68</v>
      </c>
    </row>
    <row r="456" spans="2:3" x14ac:dyDescent="0.2">
      <c r="B456" s="15" t="s">
        <v>20</v>
      </c>
      <c r="C456" s="10">
        <v>183</v>
      </c>
    </row>
    <row r="457" spans="2:3" x14ac:dyDescent="0.2">
      <c r="B457" s="15" t="s">
        <v>20</v>
      </c>
      <c r="C457" s="10">
        <v>133</v>
      </c>
    </row>
    <row r="458" spans="2:3" x14ac:dyDescent="0.2">
      <c r="B458" s="15" t="s">
        <v>20</v>
      </c>
      <c r="C458" s="10">
        <v>2489</v>
      </c>
    </row>
    <row r="459" spans="2:3" x14ac:dyDescent="0.2">
      <c r="B459" s="15" t="s">
        <v>20</v>
      </c>
      <c r="C459" s="10">
        <v>69</v>
      </c>
    </row>
    <row r="460" spans="2:3" x14ac:dyDescent="0.2">
      <c r="B460" s="15" t="s">
        <v>20</v>
      </c>
      <c r="C460" s="10">
        <v>279</v>
      </c>
    </row>
    <row r="461" spans="2:3" x14ac:dyDescent="0.2">
      <c r="B461" s="15" t="s">
        <v>20</v>
      </c>
      <c r="C461" s="10">
        <v>210</v>
      </c>
    </row>
    <row r="462" spans="2:3" x14ac:dyDescent="0.2">
      <c r="B462" s="15" t="s">
        <v>20</v>
      </c>
      <c r="C462" s="10">
        <v>2100</v>
      </c>
    </row>
    <row r="463" spans="2:3" x14ac:dyDescent="0.2">
      <c r="B463" s="15" t="s">
        <v>20</v>
      </c>
      <c r="C463" s="10">
        <v>252</v>
      </c>
    </row>
    <row r="464" spans="2:3" x14ac:dyDescent="0.2">
      <c r="B464" s="15" t="s">
        <v>20</v>
      </c>
      <c r="C464" s="10">
        <v>1280</v>
      </c>
    </row>
    <row r="465" spans="2:3" x14ac:dyDescent="0.2">
      <c r="B465" s="15" t="s">
        <v>20</v>
      </c>
      <c r="C465" s="10">
        <v>157</v>
      </c>
    </row>
    <row r="466" spans="2:3" x14ac:dyDescent="0.2">
      <c r="B466" s="15" t="s">
        <v>20</v>
      </c>
      <c r="C466" s="10">
        <v>194</v>
      </c>
    </row>
    <row r="467" spans="2:3" x14ac:dyDescent="0.2">
      <c r="B467" s="15" t="s">
        <v>20</v>
      </c>
      <c r="C467" s="10">
        <v>82</v>
      </c>
    </row>
    <row r="468" spans="2:3" x14ac:dyDescent="0.2">
      <c r="B468" s="15" t="s">
        <v>20</v>
      </c>
      <c r="C468" s="10">
        <v>4233</v>
      </c>
    </row>
    <row r="469" spans="2:3" x14ac:dyDescent="0.2">
      <c r="B469" s="15" t="s">
        <v>20</v>
      </c>
      <c r="C469" s="10">
        <v>1297</v>
      </c>
    </row>
    <row r="470" spans="2:3" x14ac:dyDescent="0.2">
      <c r="B470" s="15" t="s">
        <v>20</v>
      </c>
      <c r="C470" s="10">
        <v>165</v>
      </c>
    </row>
    <row r="471" spans="2:3" x14ac:dyDescent="0.2">
      <c r="B471" s="15" t="s">
        <v>20</v>
      </c>
      <c r="C471" s="10">
        <v>119</v>
      </c>
    </row>
    <row r="472" spans="2:3" x14ac:dyDescent="0.2">
      <c r="B472" s="15" t="s">
        <v>20</v>
      </c>
      <c r="C472" s="10">
        <v>1797</v>
      </c>
    </row>
    <row r="473" spans="2:3" x14ac:dyDescent="0.2">
      <c r="B473" s="15" t="s">
        <v>20</v>
      </c>
      <c r="C473" s="10">
        <v>261</v>
      </c>
    </row>
    <row r="474" spans="2:3" x14ac:dyDescent="0.2">
      <c r="B474" s="15" t="s">
        <v>20</v>
      </c>
      <c r="C474" s="10">
        <v>157</v>
      </c>
    </row>
    <row r="475" spans="2:3" x14ac:dyDescent="0.2">
      <c r="B475" s="15" t="s">
        <v>20</v>
      </c>
      <c r="C475" s="10">
        <v>3533</v>
      </c>
    </row>
    <row r="476" spans="2:3" x14ac:dyDescent="0.2">
      <c r="B476" s="15" t="s">
        <v>20</v>
      </c>
      <c r="C476" s="10">
        <v>155</v>
      </c>
    </row>
    <row r="477" spans="2:3" x14ac:dyDescent="0.2">
      <c r="B477" s="15" t="s">
        <v>20</v>
      </c>
      <c r="C477" s="10">
        <v>132</v>
      </c>
    </row>
    <row r="478" spans="2:3" x14ac:dyDescent="0.2">
      <c r="B478" s="15" t="s">
        <v>20</v>
      </c>
      <c r="C478" s="10">
        <v>1354</v>
      </c>
    </row>
    <row r="479" spans="2:3" x14ac:dyDescent="0.2">
      <c r="B479" s="15" t="s">
        <v>20</v>
      </c>
      <c r="C479" s="10">
        <v>48</v>
      </c>
    </row>
    <row r="480" spans="2:3" x14ac:dyDescent="0.2">
      <c r="B480" s="15" t="s">
        <v>20</v>
      </c>
      <c r="C480" s="10">
        <v>110</v>
      </c>
    </row>
    <row r="481" spans="2:3" x14ac:dyDescent="0.2">
      <c r="B481" s="15" t="s">
        <v>20</v>
      </c>
      <c r="C481" s="10">
        <v>172</v>
      </c>
    </row>
    <row r="482" spans="2:3" x14ac:dyDescent="0.2">
      <c r="B482" s="15" t="s">
        <v>20</v>
      </c>
      <c r="C482" s="10">
        <v>307</v>
      </c>
    </row>
    <row r="483" spans="2:3" x14ac:dyDescent="0.2">
      <c r="B483" s="15" t="s">
        <v>20</v>
      </c>
      <c r="C483" s="10">
        <v>160</v>
      </c>
    </row>
    <row r="484" spans="2:3" x14ac:dyDescent="0.2">
      <c r="B484" s="15" t="s">
        <v>20</v>
      </c>
      <c r="C484" s="10">
        <v>1467</v>
      </c>
    </row>
    <row r="485" spans="2:3" x14ac:dyDescent="0.2">
      <c r="B485" s="15" t="s">
        <v>20</v>
      </c>
      <c r="C485" s="10">
        <v>2662</v>
      </c>
    </row>
    <row r="486" spans="2:3" x14ac:dyDescent="0.2">
      <c r="B486" s="15" t="s">
        <v>20</v>
      </c>
      <c r="C486" s="10">
        <v>452</v>
      </c>
    </row>
    <row r="487" spans="2:3" x14ac:dyDescent="0.2">
      <c r="B487" s="15" t="s">
        <v>20</v>
      </c>
      <c r="C487" s="10">
        <v>158</v>
      </c>
    </row>
    <row r="488" spans="2:3" x14ac:dyDescent="0.2">
      <c r="B488" s="15" t="s">
        <v>20</v>
      </c>
      <c r="C488" s="10">
        <v>225</v>
      </c>
    </row>
    <row r="489" spans="2:3" x14ac:dyDescent="0.2">
      <c r="B489" s="15" t="s">
        <v>20</v>
      </c>
      <c r="C489" s="10">
        <v>65</v>
      </c>
    </row>
    <row r="490" spans="2:3" x14ac:dyDescent="0.2">
      <c r="B490" s="15" t="s">
        <v>20</v>
      </c>
      <c r="C490" s="10">
        <v>163</v>
      </c>
    </row>
    <row r="491" spans="2:3" x14ac:dyDescent="0.2">
      <c r="B491" s="15" t="s">
        <v>20</v>
      </c>
      <c r="C491" s="10">
        <v>85</v>
      </c>
    </row>
    <row r="492" spans="2:3" x14ac:dyDescent="0.2">
      <c r="B492" s="15" t="s">
        <v>20</v>
      </c>
      <c r="C492" s="10">
        <v>217</v>
      </c>
    </row>
    <row r="493" spans="2:3" x14ac:dyDescent="0.2">
      <c r="B493" s="15" t="s">
        <v>20</v>
      </c>
      <c r="C493" s="10">
        <v>150</v>
      </c>
    </row>
    <row r="494" spans="2:3" x14ac:dyDescent="0.2">
      <c r="B494" s="15" t="s">
        <v>20</v>
      </c>
      <c r="C494" s="10">
        <v>3272</v>
      </c>
    </row>
    <row r="495" spans="2:3" x14ac:dyDescent="0.2">
      <c r="B495" s="15" t="s">
        <v>20</v>
      </c>
      <c r="C495" s="10">
        <v>300</v>
      </c>
    </row>
    <row r="496" spans="2:3" x14ac:dyDescent="0.2">
      <c r="B496" s="15" t="s">
        <v>20</v>
      </c>
      <c r="C496" s="10">
        <v>126</v>
      </c>
    </row>
    <row r="497" spans="2:3" x14ac:dyDescent="0.2">
      <c r="B497" s="15" t="s">
        <v>20</v>
      </c>
      <c r="C497" s="10">
        <v>2320</v>
      </c>
    </row>
    <row r="498" spans="2:3" x14ac:dyDescent="0.2">
      <c r="B498" s="15" t="s">
        <v>20</v>
      </c>
      <c r="C498" s="10">
        <v>81</v>
      </c>
    </row>
    <row r="499" spans="2:3" x14ac:dyDescent="0.2">
      <c r="B499" s="15" t="s">
        <v>20</v>
      </c>
      <c r="C499" s="10">
        <v>1887</v>
      </c>
    </row>
    <row r="500" spans="2:3" x14ac:dyDescent="0.2">
      <c r="B500" s="15" t="s">
        <v>20</v>
      </c>
      <c r="C500" s="10">
        <v>4358</v>
      </c>
    </row>
    <row r="501" spans="2:3" x14ac:dyDescent="0.2">
      <c r="B501" s="15" t="s">
        <v>20</v>
      </c>
      <c r="C501" s="10">
        <v>53</v>
      </c>
    </row>
    <row r="502" spans="2:3" x14ac:dyDescent="0.2">
      <c r="B502" s="15" t="s">
        <v>20</v>
      </c>
      <c r="C502" s="10">
        <v>2414</v>
      </c>
    </row>
    <row r="503" spans="2:3" x14ac:dyDescent="0.2">
      <c r="B503" s="15" t="s">
        <v>20</v>
      </c>
      <c r="C503" s="10">
        <v>80</v>
      </c>
    </row>
    <row r="504" spans="2:3" x14ac:dyDescent="0.2">
      <c r="B504" s="15" t="s">
        <v>20</v>
      </c>
      <c r="C504" s="10">
        <v>193</v>
      </c>
    </row>
    <row r="505" spans="2:3" x14ac:dyDescent="0.2">
      <c r="B505" s="15" t="s">
        <v>20</v>
      </c>
      <c r="C505" s="10">
        <v>52</v>
      </c>
    </row>
    <row r="506" spans="2:3" x14ac:dyDescent="0.2">
      <c r="B506" s="15" t="s">
        <v>20</v>
      </c>
      <c r="C506" s="10">
        <v>290</v>
      </c>
    </row>
    <row r="507" spans="2:3" x14ac:dyDescent="0.2">
      <c r="B507" s="15" t="s">
        <v>20</v>
      </c>
      <c r="C507" s="10">
        <v>122</v>
      </c>
    </row>
    <row r="508" spans="2:3" x14ac:dyDescent="0.2">
      <c r="B508" s="15" t="s">
        <v>20</v>
      </c>
      <c r="C508" s="10">
        <v>1470</v>
      </c>
    </row>
    <row r="509" spans="2:3" x14ac:dyDescent="0.2">
      <c r="B509" s="15" t="s">
        <v>20</v>
      </c>
      <c r="C509" s="10">
        <v>165</v>
      </c>
    </row>
    <row r="510" spans="2:3" x14ac:dyDescent="0.2">
      <c r="B510" s="15" t="s">
        <v>20</v>
      </c>
      <c r="C510" s="10">
        <v>182</v>
      </c>
    </row>
    <row r="511" spans="2:3" x14ac:dyDescent="0.2">
      <c r="B511" s="15" t="s">
        <v>20</v>
      </c>
      <c r="C511" s="10">
        <v>199</v>
      </c>
    </row>
    <row r="512" spans="2:3" x14ac:dyDescent="0.2">
      <c r="B512" s="15" t="s">
        <v>20</v>
      </c>
      <c r="C512" s="10">
        <v>56</v>
      </c>
    </row>
    <row r="513" spans="2:3" x14ac:dyDescent="0.2">
      <c r="B513" s="15" t="s">
        <v>20</v>
      </c>
      <c r="C513" s="10">
        <v>1460</v>
      </c>
    </row>
    <row r="514" spans="2:3" x14ac:dyDescent="0.2">
      <c r="B514" s="15" t="s">
        <v>20</v>
      </c>
      <c r="C514" s="10">
        <v>123</v>
      </c>
    </row>
    <row r="515" spans="2:3" x14ac:dyDescent="0.2">
      <c r="B515" s="15" t="s">
        <v>20</v>
      </c>
      <c r="C515" s="10">
        <v>159</v>
      </c>
    </row>
    <row r="516" spans="2:3" x14ac:dyDescent="0.2">
      <c r="B516" s="15" t="s">
        <v>20</v>
      </c>
      <c r="C516" s="10">
        <v>110</v>
      </c>
    </row>
    <row r="517" spans="2:3" x14ac:dyDescent="0.2">
      <c r="B517" s="15" t="s">
        <v>20</v>
      </c>
      <c r="C517" s="10">
        <v>236</v>
      </c>
    </row>
    <row r="518" spans="2:3" x14ac:dyDescent="0.2">
      <c r="B518" s="15" t="s">
        <v>20</v>
      </c>
      <c r="C518" s="10">
        <v>191</v>
      </c>
    </row>
    <row r="519" spans="2:3" x14ac:dyDescent="0.2">
      <c r="B519" s="15" t="s">
        <v>20</v>
      </c>
      <c r="C519" s="10">
        <v>3934</v>
      </c>
    </row>
    <row r="520" spans="2:3" x14ac:dyDescent="0.2">
      <c r="B520" s="15" t="s">
        <v>20</v>
      </c>
      <c r="C520" s="10">
        <v>80</v>
      </c>
    </row>
    <row r="521" spans="2:3" x14ac:dyDescent="0.2">
      <c r="B521" s="15" t="s">
        <v>20</v>
      </c>
      <c r="C521" s="10">
        <v>462</v>
      </c>
    </row>
    <row r="522" spans="2:3" x14ac:dyDescent="0.2">
      <c r="B522" s="15" t="s">
        <v>20</v>
      </c>
      <c r="C522" s="10">
        <v>179</v>
      </c>
    </row>
    <row r="523" spans="2:3" x14ac:dyDescent="0.2">
      <c r="B523" s="15" t="s">
        <v>20</v>
      </c>
      <c r="C523" s="10">
        <v>1866</v>
      </c>
    </row>
    <row r="524" spans="2:3" x14ac:dyDescent="0.2">
      <c r="B524" s="15" t="s">
        <v>20</v>
      </c>
      <c r="C524" s="10">
        <v>156</v>
      </c>
    </row>
    <row r="525" spans="2:3" x14ac:dyDescent="0.2">
      <c r="B525" s="15" t="s">
        <v>20</v>
      </c>
      <c r="C525" s="10">
        <v>255</v>
      </c>
    </row>
    <row r="526" spans="2:3" x14ac:dyDescent="0.2">
      <c r="B526" s="15" t="s">
        <v>20</v>
      </c>
      <c r="C526" s="10">
        <v>2261</v>
      </c>
    </row>
    <row r="527" spans="2:3" x14ac:dyDescent="0.2">
      <c r="B527" s="15" t="s">
        <v>20</v>
      </c>
      <c r="C527" s="10">
        <v>40</v>
      </c>
    </row>
    <row r="528" spans="2:3" x14ac:dyDescent="0.2">
      <c r="B528" s="15" t="s">
        <v>20</v>
      </c>
      <c r="C528" s="10">
        <v>2289</v>
      </c>
    </row>
    <row r="529" spans="2:3" x14ac:dyDescent="0.2">
      <c r="B529" s="15" t="s">
        <v>20</v>
      </c>
      <c r="C529" s="10">
        <v>65</v>
      </c>
    </row>
    <row r="530" spans="2:3" x14ac:dyDescent="0.2">
      <c r="B530" s="15" t="s">
        <v>20</v>
      </c>
      <c r="C530" s="10">
        <v>3777</v>
      </c>
    </row>
    <row r="531" spans="2:3" x14ac:dyDescent="0.2">
      <c r="B531" s="15" t="s">
        <v>20</v>
      </c>
      <c r="C531" s="10">
        <v>184</v>
      </c>
    </row>
    <row r="532" spans="2:3" x14ac:dyDescent="0.2">
      <c r="B532" s="15" t="s">
        <v>20</v>
      </c>
      <c r="C532" s="10">
        <v>85</v>
      </c>
    </row>
    <row r="533" spans="2:3" x14ac:dyDescent="0.2">
      <c r="B533" s="15" t="s">
        <v>20</v>
      </c>
      <c r="C533" s="10">
        <v>144</v>
      </c>
    </row>
    <row r="534" spans="2:3" x14ac:dyDescent="0.2">
      <c r="B534" s="15" t="s">
        <v>20</v>
      </c>
      <c r="C534" s="10">
        <v>1902</v>
      </c>
    </row>
    <row r="535" spans="2:3" x14ac:dyDescent="0.2">
      <c r="B535" s="15" t="s">
        <v>20</v>
      </c>
      <c r="C535" s="10">
        <v>105</v>
      </c>
    </row>
    <row r="536" spans="2:3" x14ac:dyDescent="0.2">
      <c r="B536" s="15" t="s">
        <v>20</v>
      </c>
      <c r="C536" s="10">
        <v>132</v>
      </c>
    </row>
    <row r="537" spans="2:3" x14ac:dyDescent="0.2">
      <c r="B537" s="15" t="s">
        <v>20</v>
      </c>
      <c r="C537" s="10">
        <v>96</v>
      </c>
    </row>
    <row r="538" spans="2:3" x14ac:dyDescent="0.2">
      <c r="B538" s="15" t="s">
        <v>20</v>
      </c>
      <c r="C538" s="10">
        <v>114</v>
      </c>
    </row>
    <row r="539" spans="2:3" x14ac:dyDescent="0.2">
      <c r="B539" s="15" t="s">
        <v>20</v>
      </c>
      <c r="C539" s="10">
        <v>203</v>
      </c>
    </row>
    <row r="540" spans="2:3" x14ac:dyDescent="0.2">
      <c r="B540" s="15" t="s">
        <v>20</v>
      </c>
      <c r="C540" s="10">
        <v>1559</v>
      </c>
    </row>
    <row r="541" spans="2:3" x14ac:dyDescent="0.2">
      <c r="B541" s="15" t="s">
        <v>20</v>
      </c>
      <c r="C541" s="10">
        <v>1548</v>
      </c>
    </row>
    <row r="542" spans="2:3" x14ac:dyDescent="0.2">
      <c r="B542" s="15" t="s">
        <v>20</v>
      </c>
      <c r="C542" s="10">
        <v>80</v>
      </c>
    </row>
    <row r="543" spans="2:3" x14ac:dyDescent="0.2">
      <c r="B543" s="15" t="s">
        <v>20</v>
      </c>
      <c r="C543" s="10">
        <v>131</v>
      </c>
    </row>
    <row r="544" spans="2:3" x14ac:dyDescent="0.2">
      <c r="B544" s="15" t="s">
        <v>20</v>
      </c>
      <c r="C544" s="10">
        <v>112</v>
      </c>
    </row>
    <row r="545" spans="2:3" x14ac:dyDescent="0.2">
      <c r="B545" s="15" t="s">
        <v>20</v>
      </c>
      <c r="C545" s="10">
        <v>155</v>
      </c>
    </row>
    <row r="546" spans="2:3" x14ac:dyDescent="0.2">
      <c r="B546" s="15" t="s">
        <v>20</v>
      </c>
      <c r="C546" s="10">
        <v>266</v>
      </c>
    </row>
    <row r="547" spans="2:3" x14ac:dyDescent="0.2">
      <c r="B547" s="15" t="s">
        <v>20</v>
      </c>
      <c r="C547" s="10">
        <v>155</v>
      </c>
    </row>
    <row r="548" spans="2:3" x14ac:dyDescent="0.2">
      <c r="B548" s="15" t="s">
        <v>20</v>
      </c>
      <c r="C548" s="10">
        <v>207</v>
      </c>
    </row>
    <row r="549" spans="2:3" x14ac:dyDescent="0.2">
      <c r="B549" s="15" t="s">
        <v>20</v>
      </c>
      <c r="C549" s="10">
        <v>245</v>
      </c>
    </row>
    <row r="550" spans="2:3" x14ac:dyDescent="0.2">
      <c r="B550" s="15" t="s">
        <v>20</v>
      </c>
      <c r="C550" s="10">
        <v>1573</v>
      </c>
    </row>
    <row r="551" spans="2:3" x14ac:dyDescent="0.2">
      <c r="B551" s="15" t="s">
        <v>20</v>
      </c>
      <c r="C551" s="10">
        <v>114</v>
      </c>
    </row>
    <row r="552" spans="2:3" x14ac:dyDescent="0.2">
      <c r="B552" s="15" t="s">
        <v>20</v>
      </c>
      <c r="C552" s="10">
        <v>93</v>
      </c>
    </row>
    <row r="553" spans="2:3" x14ac:dyDescent="0.2">
      <c r="B553" s="15" t="s">
        <v>20</v>
      </c>
      <c r="C553" s="10">
        <v>1681</v>
      </c>
    </row>
    <row r="554" spans="2:3" x14ac:dyDescent="0.2">
      <c r="B554" s="15" t="s">
        <v>20</v>
      </c>
      <c r="C554" s="10">
        <v>32</v>
      </c>
    </row>
    <row r="555" spans="2:3" x14ac:dyDescent="0.2">
      <c r="B555" s="15" t="s">
        <v>20</v>
      </c>
      <c r="C555" s="10">
        <v>135</v>
      </c>
    </row>
    <row r="556" spans="2:3" x14ac:dyDescent="0.2">
      <c r="B556" s="15" t="s">
        <v>20</v>
      </c>
      <c r="C556" s="10">
        <v>140</v>
      </c>
    </row>
    <row r="557" spans="2:3" x14ac:dyDescent="0.2">
      <c r="B557" s="15" t="s">
        <v>20</v>
      </c>
      <c r="C557" s="10">
        <v>92</v>
      </c>
    </row>
    <row r="558" spans="2:3" x14ac:dyDescent="0.2">
      <c r="B558" s="15" t="s">
        <v>20</v>
      </c>
      <c r="C558" s="10">
        <v>1015</v>
      </c>
    </row>
    <row r="559" spans="2:3" x14ac:dyDescent="0.2">
      <c r="B559" s="15" t="s">
        <v>20</v>
      </c>
      <c r="C559" s="10">
        <v>323</v>
      </c>
    </row>
    <row r="560" spans="2:3" x14ac:dyDescent="0.2">
      <c r="B560" s="15" t="s">
        <v>20</v>
      </c>
      <c r="C560" s="10">
        <v>2326</v>
      </c>
    </row>
    <row r="561" spans="2:3" x14ac:dyDescent="0.2">
      <c r="B561" s="15" t="s">
        <v>20</v>
      </c>
      <c r="C561" s="10">
        <v>381</v>
      </c>
    </row>
    <row r="562" spans="2:3" x14ac:dyDescent="0.2">
      <c r="B562" s="15" t="s">
        <v>20</v>
      </c>
      <c r="C562" s="10">
        <v>480</v>
      </c>
    </row>
    <row r="563" spans="2:3" x14ac:dyDescent="0.2">
      <c r="B563" s="15" t="s">
        <v>20</v>
      </c>
      <c r="C563" s="10">
        <v>226</v>
      </c>
    </row>
    <row r="564" spans="2:3" x14ac:dyDescent="0.2">
      <c r="B564" s="15" t="s">
        <v>20</v>
      </c>
      <c r="C564" s="10">
        <v>241</v>
      </c>
    </row>
    <row r="565" spans="2:3" x14ac:dyDescent="0.2">
      <c r="B565" s="15" t="s">
        <v>20</v>
      </c>
      <c r="C565" s="10">
        <v>132</v>
      </c>
    </row>
    <row r="566" spans="2:3" x14ac:dyDescent="0.2">
      <c r="B566" s="15" t="s">
        <v>20</v>
      </c>
      <c r="C566" s="10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Parent Category</vt:lpstr>
      <vt:lpstr>Sub-Category</vt:lpstr>
      <vt:lpstr>Launch Date</vt:lpstr>
      <vt:lpstr>Crowfunding Goal Analysis</vt:lpstr>
      <vt:lpstr>Statistical Analysis </vt:lpstr>
      <vt:lpstr>Crowdfunding</vt:lpstr>
      <vt:lpstr>Crowfunding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2023-06-15T22:53:34Z</dcterms:modified>
</cp:coreProperties>
</file>