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Downloads\"/>
    </mc:Choice>
  </mc:AlternateContent>
  <xr:revisionPtr revIDLastSave="0" documentId="13_ncr:1_{830A1AA2-1889-46AE-826F-26582A63B63A}" xr6:coauthVersionLast="47" xr6:coauthVersionMax="47" xr10:uidLastSave="{00000000-0000-0000-0000-000000000000}"/>
  <bookViews>
    <workbookView xWindow="-110" yWindow="-110" windowWidth="38620" windowHeight="21100" xr2:uid="{572E529B-0C2E-49B1-BB4E-68FF4E724CD6}"/>
  </bookViews>
  <sheets>
    <sheet name="Planilha1" sheetId="1" r:id="rId1"/>
    <sheet name="Planilha2" sheetId="2" r:id="rId2"/>
  </sheets>
  <definedNames>
    <definedName name="anos">Planilha1!$D$14</definedName>
    <definedName name="patrimonio_Acumulado">Planilha1!$D$16</definedName>
    <definedName name="perfil">Planilha1!$D$28</definedName>
    <definedName name="qtd_investir">Planilha1!$D$13</definedName>
    <definedName name="rendimento_carteira">Planilha1!$D$8</definedName>
    <definedName name="salario">Planilha1!$D$7</definedName>
    <definedName name="taxa_rendimento">Planilha1!$D$15</definedName>
    <definedName name="valor_a_investir">Planilha1!$D$29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D33" i="1" s="1"/>
  <c r="C34" i="1"/>
  <c r="D34" i="1" s="1"/>
  <c r="C35" i="1"/>
  <c r="D35" i="1" s="1"/>
  <c r="C36" i="1"/>
  <c r="D36" i="1" s="1"/>
  <c r="C37" i="1"/>
  <c r="D37" i="1" s="1"/>
  <c r="C32" i="1"/>
  <c r="D32" i="1" s="1"/>
  <c r="C22" i="1"/>
  <c r="D22" i="1" s="1"/>
  <c r="C23" i="1"/>
  <c r="D23" i="1" s="1"/>
  <c r="C24" i="1"/>
  <c r="D24" i="1" s="1"/>
  <c r="C25" i="1"/>
  <c r="D25" i="1" s="1"/>
  <c r="C21" i="1"/>
  <c r="D21" i="1" s="1"/>
  <c r="D17" i="1"/>
  <c r="D16" i="1"/>
  <c r="D9" i="1"/>
  <c r="A9" i="2"/>
  <c r="A10" i="2"/>
  <c r="A11" i="2"/>
  <c r="A12" i="2"/>
  <c r="A13" i="2"/>
  <c r="A14" i="2"/>
  <c r="A15" i="2"/>
  <c r="A16" i="2"/>
  <c r="A17" i="2"/>
  <c r="A18" i="2"/>
  <c r="A19" i="2"/>
  <c r="A8" i="2"/>
  <c r="A3" i="2"/>
  <c r="A4" i="2"/>
  <c r="A5" i="2"/>
  <c r="A6" i="2"/>
  <c r="A7" i="2"/>
  <c r="A2" i="2"/>
  <c r="D38" i="1" l="1"/>
</calcChain>
</file>

<file path=xl/sharedStrings.xml><?xml version="1.0" encoding="utf-8"?>
<sst xmlns="http://schemas.openxmlformats.org/spreadsheetml/2006/main" count="71" uniqueCount="35">
  <si>
    <t>Investimento Mensal</t>
  </si>
  <si>
    <t>Quanto investir por mês?</t>
  </si>
  <si>
    <t>Por quantos anos?</t>
  </si>
  <si>
    <t>Taxa de rendimento mensal?</t>
  </si>
  <si>
    <t>Patrimônio acumulado?</t>
  </si>
  <si>
    <t>Dividendos Mensais?</t>
  </si>
  <si>
    <t>Cenários</t>
  </si>
  <si>
    <t>Quanto em 2 anos?</t>
  </si>
  <si>
    <t>Quanto em 5 anos?</t>
  </si>
  <si>
    <t>Quanto em 10 anos?</t>
  </si>
  <si>
    <t>Quanto em 20 anos?</t>
  </si>
  <si>
    <t>Quanto em 30 anos?</t>
  </si>
  <si>
    <t>Dividendos</t>
  </si>
  <si>
    <t>Salário</t>
  </si>
  <si>
    <t>Rendimento Carteira</t>
  </si>
  <si>
    <t>CONFIGURAÇÕES</t>
  </si>
  <si>
    <t>Perfil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</si>
  <si>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</si>
  <si>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</si>
  <si>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</si>
  <si>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</si>
  <si>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</si>
  <si>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</si>
  <si>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</si>
  <si>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</si>
  <si>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</si>
  <si>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</si>
  <si>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</t>
  </si>
  <si>
    <t>CONSERVADOR</t>
  </si>
  <si>
    <t>Chave</t>
  </si>
  <si>
    <t>%</t>
  </si>
  <si>
    <t>MODERADO</t>
  </si>
  <si>
    <t>Sugestão de Investimento (30%)</t>
  </si>
  <si>
    <t>TOTAL</t>
  </si>
  <si>
    <t>CAROL INVEST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</si>
</sst>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 tint="-0.14999847407452621"/>
      <name val="Aptos Narrow"/>
      <family val="2"/>
      <scheme val="minor"/>
    </font>
    <font>
      <b/>
      <sz val="12"/>
      <color theme="0" tint="-0.1499984740745262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72"/>
      <color theme="0"/>
      <name val="Chiller"/>
      <family val="5"/>
    </font>
    <font>
      <u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/>
      <top style="thick">
        <color indexed="64"/>
      </top>
      <bottom style="hair">
        <color indexed="64"/>
      </bottom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8">
    <xf numFmtId="0" fontId="0" fillId="0" borderId="0" xfId="0"/>
    <xf numFmtId="164" fontId="0" fillId="0" borderId="4" xfId="0" applyNumberFormat="1" applyBorder="1"/>
    <xf numFmtId="10" fontId="0" fillId="0" borderId="4" xfId="0" applyNumberFormat="1" applyBorder="1"/>
    <xf numFmtId="0" fontId="0" fillId="4" borderId="3" xfId="0" applyFill="1" applyBorder="1"/>
    <xf numFmtId="0" fontId="0" fillId="4" borderId="5" xfId="0" applyFill="1" applyBorder="1"/>
    <xf numFmtId="0" fontId="3" fillId="0" borderId="0" xfId="0" applyFont="1"/>
    <xf numFmtId="0" fontId="0" fillId="5" borderId="6" xfId="0" applyFill="1" applyBorder="1"/>
    <xf numFmtId="164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8" fontId="0" fillId="4" borderId="4" xfId="0" applyNumberForma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0" fontId="0" fillId="0" borderId="0" xfId="0" applyBorder="1"/>
    <xf numFmtId="8" fontId="0" fillId="4" borderId="9" xfId="0" applyNumberFormat="1" applyFill="1" applyBorder="1" applyAlignment="1">
      <alignment horizontal="center"/>
    </xf>
    <xf numFmtId="8" fontId="0" fillId="4" borderId="10" xfId="0" applyNumberFormat="1" applyFill="1" applyBorder="1" applyAlignment="1">
      <alignment horizontal="center"/>
    </xf>
    <xf numFmtId="164" fontId="0" fillId="4" borderId="4" xfId="0" applyNumberFormat="1" applyFill="1" applyBorder="1"/>
    <xf numFmtId="164" fontId="0" fillId="4" borderId="6" xfId="0" applyNumberFormat="1" applyFill="1" applyBorder="1"/>
    <xf numFmtId="9" fontId="0" fillId="0" borderId="0" xfId="1" applyFont="1"/>
    <xf numFmtId="0" fontId="0" fillId="0" borderId="12" xfId="0" applyBorder="1"/>
    <xf numFmtId="9" fontId="0" fillId="0" borderId="0" xfId="1" applyFont="1" applyBorder="1"/>
    <xf numFmtId="9" fontId="0" fillId="0" borderId="12" xfId="1" applyFont="1" applyBorder="1"/>
    <xf numFmtId="0" fontId="7" fillId="7" borderId="12" xfId="0" applyFont="1" applyFill="1" applyBorder="1"/>
    <xf numFmtId="0" fontId="6" fillId="8" borderId="0" xfId="0" applyFont="1" applyFill="1"/>
    <xf numFmtId="164" fontId="6" fillId="8" borderId="0" xfId="0" applyNumberFormat="1" applyFont="1" applyFill="1"/>
    <xf numFmtId="0" fontId="7" fillId="8" borderId="0" xfId="0" applyFont="1" applyFill="1"/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7" fillId="6" borderId="1" xfId="0" applyFont="1" applyFill="1" applyBorder="1" applyAlignment="1">
      <alignment horizontal="left" vertical="center"/>
    </xf>
    <xf numFmtId="0" fontId="7" fillId="6" borderId="8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164" fontId="0" fillId="9" borderId="6" xfId="0" applyNumberFormat="1" applyFill="1" applyBorder="1"/>
    <xf numFmtId="0" fontId="8" fillId="10" borderId="0" xfId="0" applyFont="1" applyFill="1" applyAlignment="1">
      <alignment horizontal="left"/>
    </xf>
    <xf numFmtId="0" fontId="2" fillId="2" borderId="1" xfId="2" applyBorder="1" applyAlignment="1">
      <alignment horizontal="center"/>
    </xf>
    <xf numFmtId="0" fontId="2" fillId="2" borderId="8" xfId="2" applyBorder="1" applyAlignment="1">
      <alignment horizontal="center"/>
    </xf>
    <xf numFmtId="0" fontId="2" fillId="5" borderId="2" xfId="2" applyFill="1" applyBorder="1"/>
    <xf numFmtId="0" fontId="0" fillId="4" borderId="10" xfId="0" applyFill="1" applyBorder="1" applyAlignment="1">
      <alignment horizontal="center"/>
    </xf>
    <xf numFmtId="0" fontId="0" fillId="4" borderId="0" xfId="0" applyFill="1"/>
    <xf numFmtId="9" fontId="0" fillId="4" borderId="0" xfId="1" applyFont="1" applyFill="1"/>
    <xf numFmtId="164" fontId="0" fillId="4" borderId="0" xfId="0" applyNumberFormat="1" applyFill="1"/>
    <xf numFmtId="164" fontId="0" fillId="4" borderId="6" xfId="0" applyNumberFormat="1" applyFill="1" applyBorder="1" applyAlignment="1">
      <alignment horizontal="center"/>
    </xf>
    <xf numFmtId="0" fontId="9" fillId="0" borderId="0" xfId="0" applyFont="1"/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203201</xdr:colOff>
      <xdr:row>1</xdr:row>
      <xdr:rowOff>12701</xdr:rowOff>
    </xdr:from>
    <xdr:to>
      <xdr:col>3</xdr:col>
      <xdr:colOff>1409700</xdr:colOff>
      <xdr:row>2</xdr:row>
      <xdr:rowOff>19050</xdr:rowOff>
    </xdr:to>
    <xdr:pic>
      <xdr:nvPicPr>
        <xdr:cNvPr id="3" name="Imagem 2" descr="Amo gato">
          <a:extLst>
            <a:ext uri="{FF2B5EF4-FFF2-40B4-BE49-F238E27FC236}">
              <a16:creationId xmlns:a16="http://schemas.microsoft.com/office/drawing/2014/main" id="{1016CF92-AF2F-13A6-D602-8415B4C55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3201" y="196851"/>
          <a:ext cx="1206499" cy="1206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4D7BB-6F94-478D-BCEC-415350280245}">
  <dimension ref="A1:E39"/>
  <sheetViews>
    <sheetView showGridLines="0" tabSelected="1" workbookViewId="0">
      <selection activeCell="E38" sqref="E38"/>
    </sheetView>
  </sheetViews>
  <sheetFormatPr defaultColWidth="0" defaultRowHeight="14.5" zeroHeight="1" x14ac:dyDescent="0.35"/>
  <cols>
    <col min="1" max="1" width="8.7265625" customWidth="1"/>
    <col min="2" max="2" width="35.90625" customWidth="1"/>
    <col min="3" max="3" width="28.54296875" customWidth="1"/>
    <col min="4" max="4" width="21.81640625" customWidth="1"/>
    <col min="5" max="5" width="8.7265625" customWidth="1"/>
    <col min="6" max="16384" width="8.7265625" hidden="1"/>
  </cols>
  <sheetData>
    <row r="1" spans="2:4" x14ac:dyDescent="0.35"/>
    <row r="2" spans="2:4" ht="94.5" x14ac:dyDescent="2.25">
      <c r="B2" s="38" t="s">
        <v>34</v>
      </c>
      <c r="C2" s="38"/>
      <c r="D2" s="38"/>
    </row>
    <row r="3" spans="2:4" x14ac:dyDescent="0.35"/>
    <row r="4" spans="2:4" x14ac:dyDescent="0.35"/>
    <row r="5" spans="2:4" ht="15" thickBot="1" x14ac:dyDescent="0.4"/>
    <row r="6" spans="2:4" ht="19" thickTop="1" x14ac:dyDescent="0.35">
      <c r="B6" s="33" t="s">
        <v>15</v>
      </c>
      <c r="C6" s="34"/>
      <c r="D6" s="35"/>
    </row>
    <row r="7" spans="2:4" x14ac:dyDescent="0.35">
      <c r="B7" s="29" t="s">
        <v>13</v>
      </c>
      <c r="C7" s="30"/>
      <c r="D7" s="1">
        <v>5000</v>
      </c>
    </row>
    <row r="8" spans="2:4" x14ac:dyDescent="0.35">
      <c r="B8" s="29" t="s">
        <v>14</v>
      </c>
      <c r="C8" s="30"/>
      <c r="D8" s="2">
        <v>0.01</v>
      </c>
    </row>
    <row r="9" spans="2:4" ht="15" thickBot="1" x14ac:dyDescent="0.4">
      <c r="B9" s="31" t="s">
        <v>32</v>
      </c>
      <c r="C9" s="32"/>
      <c r="D9" s="37">
        <f>salario*0.3</f>
        <v>1500</v>
      </c>
    </row>
    <row r="10" spans="2:4" ht="15" thickTop="1" x14ac:dyDescent="0.35">
      <c r="B10" s="15"/>
    </row>
    <row r="11" spans="2:4" ht="15" thickBot="1" x14ac:dyDescent="0.4"/>
    <row r="12" spans="2:4" ht="26.5" thickTop="1" x14ac:dyDescent="0.35">
      <c r="B12" s="11" t="s">
        <v>0</v>
      </c>
      <c r="C12" s="12"/>
      <c r="D12" s="36"/>
    </row>
    <row r="13" spans="2:4" x14ac:dyDescent="0.35">
      <c r="B13" s="29" t="s">
        <v>1</v>
      </c>
      <c r="C13" s="30"/>
      <c r="D13" s="7">
        <v>500</v>
      </c>
    </row>
    <row r="14" spans="2:4" x14ac:dyDescent="0.35">
      <c r="B14" s="29" t="s">
        <v>2</v>
      </c>
      <c r="C14" s="30"/>
      <c r="D14" s="8">
        <v>5</v>
      </c>
    </row>
    <row r="15" spans="2:4" x14ac:dyDescent="0.35">
      <c r="B15" s="29" t="s">
        <v>3</v>
      </c>
      <c r="C15" s="30"/>
      <c r="D15" s="9">
        <v>1.0789999999999999E-2</v>
      </c>
    </row>
    <row r="16" spans="2:4" x14ac:dyDescent="0.35">
      <c r="B16" s="29" t="s">
        <v>4</v>
      </c>
      <c r="C16" s="30"/>
      <c r="D16" s="10">
        <f>FV(taxa_rendimento,anos*12,qtd_investir*-1)</f>
        <v>41888.456999243819</v>
      </c>
    </row>
    <row r="17" spans="1:4" ht="15" thickBot="1" x14ac:dyDescent="0.4">
      <c r="B17" s="31" t="s">
        <v>5</v>
      </c>
      <c r="C17" s="32"/>
      <c r="D17" s="46">
        <f>patrimonio_Acumulado*taxa_rendimento</f>
        <v>451.97645102184077</v>
      </c>
    </row>
    <row r="18" spans="1:4" ht="15" thickTop="1" x14ac:dyDescent="0.35"/>
    <row r="19" spans="1:4" ht="15" thickBot="1" x14ac:dyDescent="0.4"/>
    <row r="20" spans="1:4" ht="26.5" thickTop="1" x14ac:dyDescent="0.35">
      <c r="B20" s="11" t="s">
        <v>6</v>
      </c>
      <c r="C20" s="13"/>
      <c r="D20" s="14" t="s">
        <v>12</v>
      </c>
    </row>
    <row r="21" spans="1:4" x14ac:dyDescent="0.35">
      <c r="A21" s="5">
        <v>2</v>
      </c>
      <c r="B21" s="3" t="s">
        <v>7</v>
      </c>
      <c r="C21" s="16">
        <f>FV(taxa_rendimento,$A21*12,qtd_investir*-1)</f>
        <v>13613.813648822608</v>
      </c>
      <c r="D21" s="18">
        <f>C21*$D$8</f>
        <v>136.13813648822608</v>
      </c>
    </row>
    <row r="22" spans="1:4" x14ac:dyDescent="0.35">
      <c r="A22" s="5">
        <v>5</v>
      </c>
      <c r="B22" s="3" t="s">
        <v>8</v>
      </c>
      <c r="C22" s="16">
        <f>FV(taxa_rendimento,$A22*12,qtd_investir*-1)</f>
        <v>41888.456999243819</v>
      </c>
      <c r="D22" s="18">
        <f>C22*$D$8</f>
        <v>418.88456999243817</v>
      </c>
    </row>
    <row r="23" spans="1:4" x14ac:dyDescent="0.35">
      <c r="A23" s="5">
        <v>10</v>
      </c>
      <c r="B23" s="3" t="s">
        <v>9</v>
      </c>
      <c r="C23" s="16">
        <f>FV(taxa_rendimento,$A23*12,qtd_investir*-1)</f>
        <v>121642.1062650861</v>
      </c>
      <c r="D23" s="18">
        <f>C23*$D$8</f>
        <v>1216.4210626508609</v>
      </c>
    </row>
    <row r="24" spans="1:4" x14ac:dyDescent="0.35">
      <c r="A24" s="5">
        <v>20</v>
      </c>
      <c r="B24" s="3" t="s">
        <v>10</v>
      </c>
      <c r="C24" s="16">
        <f>FV(taxa_rendimento,$A24*12,qtd_investir*-1)</f>
        <v>562599.20004854025</v>
      </c>
      <c r="D24" s="18">
        <f>C24*$D$8</f>
        <v>5625.992000485403</v>
      </c>
    </row>
    <row r="25" spans="1:4" ht="15" thickBot="1" x14ac:dyDescent="0.4">
      <c r="A25" s="5">
        <v>30</v>
      </c>
      <c r="B25" s="4" t="s">
        <v>11</v>
      </c>
      <c r="C25" s="17">
        <f>FV(taxa_rendimento,$A25*12,qtd_investir*-1)</f>
        <v>2161084.8275023573</v>
      </c>
      <c r="D25" s="19">
        <f>C25*$D$8</f>
        <v>21610.848275023574</v>
      </c>
    </row>
    <row r="26" spans="1:4" ht="15" thickTop="1" x14ac:dyDescent="0.35">
      <c r="D26" s="15"/>
    </row>
    <row r="27" spans="1:4" ht="15" thickBot="1" x14ac:dyDescent="0.4"/>
    <row r="28" spans="1:4" ht="15" thickTop="1" x14ac:dyDescent="0.35">
      <c r="B28" s="39" t="s">
        <v>16</v>
      </c>
      <c r="C28" s="40"/>
      <c r="D28" s="41" t="s">
        <v>31</v>
      </c>
    </row>
    <row r="29" spans="1:4" ht="15" thickBot="1" x14ac:dyDescent="0.4">
      <c r="B29" s="28" t="s">
        <v>18</v>
      </c>
      <c r="C29" s="42"/>
      <c r="D29" s="6">
        <v>500</v>
      </c>
    </row>
    <row r="30" spans="1:4" ht="15" thickTop="1" x14ac:dyDescent="0.35"/>
    <row r="31" spans="1:4" ht="18.5" x14ac:dyDescent="0.45">
      <c r="B31" s="27" t="s">
        <v>19</v>
      </c>
      <c r="C31" s="27" t="s">
        <v>20</v>
      </c>
      <c r="D31" s="27" t="s">
        <v>21</v>
      </c>
    </row>
    <row r="32" spans="1:4" x14ac:dyDescent="0.35">
      <c r="B32" s="43" t="s">
        <v>22</v>
      </c>
      <c r="C32" s="44">
        <f>VLOOKUP(perfil&amp;"-"&amp;B32,Planilha2!$A:$D,4,FALSE)</f>
        <v>0.32</v>
      </c>
      <c r="D32" s="45">
        <f>C32*$D$29</f>
        <v>160</v>
      </c>
    </row>
    <row r="33" spans="2:5" x14ac:dyDescent="0.35">
      <c r="B33" s="43" t="s">
        <v>23</v>
      </c>
      <c r="C33" s="44">
        <f>VLOOKUP(perfil&amp;"-"&amp;B33,Planilha2!$A:$D,4,FALSE)</f>
        <v>0.35</v>
      </c>
      <c r="D33" s="45">
        <f>C33*$D$29</f>
        <v>175</v>
      </c>
    </row>
    <row r="34" spans="2:5" x14ac:dyDescent="0.35">
      <c r="B34" s="43" t="s">
        <v>24</v>
      </c>
      <c r="C34" s="44">
        <f>VLOOKUP(perfil&amp;"-"&amp;B34,Planilha2!$A:$D,4,FALSE)</f>
        <v>0.08</v>
      </c>
      <c r="D34" s="45">
        <f>C34*$D$29</f>
        <v>40</v>
      </c>
    </row>
    <row r="35" spans="2:5" x14ac:dyDescent="0.35">
      <c r="B35" s="43" t="s">
        <v>25</v>
      </c>
      <c r="C35" s="44">
        <f>VLOOKUP(perfil&amp;"-"&amp;B35,Planilha2!$A:$D,4,FALSE)</f>
        <v>0.05</v>
      </c>
      <c r="D35" s="45">
        <f>C35*$D$29</f>
        <v>25</v>
      </c>
    </row>
    <row r="36" spans="2:5" x14ac:dyDescent="0.35">
      <c r="B36" s="43" t="s">
        <v>26</v>
      </c>
      <c r="C36" s="44">
        <f>VLOOKUP(perfil&amp;"-"&amp;B36,Planilha2!$A:$D,4,FALSE)</f>
        <v>0.1</v>
      </c>
      <c r="D36" s="45">
        <f>C36*$D$29</f>
        <v>50</v>
      </c>
    </row>
    <row r="37" spans="2:5" x14ac:dyDescent="0.35">
      <c r="B37" s="43" t="s">
        <v>27</v>
      </c>
      <c r="C37" s="44">
        <f>VLOOKUP(perfil&amp;"-"&amp;B37,Planilha2!$A:$D,4,FALSE)</f>
        <v>0.1</v>
      </c>
      <c r="D37" s="45">
        <f>C37*$D$29</f>
        <v>50</v>
      </c>
    </row>
    <row r="38" spans="2:5" ht="16" x14ac:dyDescent="0.4">
      <c r="B38" s="25" t="s">
        <v>33</v>
      </c>
      <c r="C38" s="25"/>
      <c r="D38" s="26">
        <f>SUM(D32:D37)</f>
        <v>500</v>
      </c>
      <c r="E38" s="47"/>
    </row>
    <row r="39" spans="2:5" x14ac:dyDescent="0.35"/>
  </sheetData>
  <mergeCells count="14">
    <mergeCell ref="B29:C29"/>
    <mergeCell ref="B15:C15"/>
    <mergeCell ref="B16:C16"/>
    <mergeCell ref="B17:C17"/>
    <mergeCell ref="B6:D6"/>
    <mergeCell ref="B2:D2"/>
    <mergeCell ref="B28:C28"/>
    <mergeCell ref="B20:C20"/>
    <mergeCell ref="B7:C7"/>
    <mergeCell ref="B8:C8"/>
    <mergeCell ref="B9:C9"/>
    <mergeCell ref="B12:D12"/>
    <mergeCell ref="B13:C13"/>
    <mergeCell ref="B14:C14"/>
  </mergeCells>
  <dataValidations count="1">
    <dataValidation type="list" allowBlank="1" showInputMessage="1" showErrorMessage="1" sqref="D28" xr:uid="{86484375-1266-4421-9C8C-010A8907BB5A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74771-C4C8-4374-84E2-B2B02BAB8E91}">
  <dimension ref="A1:D19"/>
  <sheetViews>
    <sheetView workbookViewId="0">
      <selection activeCell="F6" sqref="F6"/>
    </sheetView>
  </sheetViews>
  <sheetFormatPr defaultRowHeight="14.5" x14ac:dyDescent="0.35"/>
  <cols>
    <col min="1" max="1" width="28.6328125" bestFit="1" customWidth="1"/>
    <col min="2" max="2" width="13.81640625" bestFit="1" customWidth="1"/>
    <col min="3" max="3" width="14.81640625" bestFit="1" customWidth="1"/>
  </cols>
  <sheetData>
    <row r="1" spans="1:4" ht="19" thickBot="1" x14ac:dyDescent="0.5">
      <c r="A1" s="24" t="s">
        <v>29</v>
      </c>
      <c r="B1" s="24" t="s">
        <v>16</v>
      </c>
      <c r="C1" s="24" t="s">
        <v>19</v>
      </c>
      <c r="D1" s="24" t="s">
        <v>30</v>
      </c>
    </row>
    <row r="2" spans="1:4" ht="15" thickTop="1" x14ac:dyDescent="0.35">
      <c r="A2" t="str">
        <f>B2&amp;"-"&amp;C2</f>
        <v>CONSERVADOR-Papel</v>
      </c>
      <c r="B2" t="s">
        <v>28</v>
      </c>
      <c r="C2" t="s">
        <v>22</v>
      </c>
      <c r="D2" s="22">
        <v>0.3</v>
      </c>
    </row>
    <row r="3" spans="1:4" x14ac:dyDescent="0.35">
      <c r="A3" t="str">
        <f t="shared" ref="A3:A19" si="0">B3&amp;"-"&amp;C3</f>
        <v>CONSERVADOR-Tijolo</v>
      </c>
      <c r="B3" t="s">
        <v>28</v>
      </c>
      <c r="C3" t="s">
        <v>23</v>
      </c>
      <c r="D3" s="20">
        <v>0.5</v>
      </c>
    </row>
    <row r="4" spans="1:4" x14ac:dyDescent="0.35">
      <c r="A4" t="str">
        <f t="shared" si="0"/>
        <v>CONSERVADOR-Híbridos</v>
      </c>
      <c r="B4" t="s">
        <v>28</v>
      </c>
      <c r="C4" t="s">
        <v>24</v>
      </c>
      <c r="D4" s="20">
        <v>0.1</v>
      </c>
    </row>
    <row r="5" spans="1:4" x14ac:dyDescent="0.35">
      <c r="A5" t="str">
        <f t="shared" si="0"/>
        <v>CONSERVADOR-FoFs</v>
      </c>
      <c r="B5" t="s">
        <v>28</v>
      </c>
      <c r="C5" t="s">
        <v>25</v>
      </c>
      <c r="D5" s="20">
        <v>0.1</v>
      </c>
    </row>
    <row r="6" spans="1:4" x14ac:dyDescent="0.35">
      <c r="A6" t="str">
        <f t="shared" si="0"/>
        <v>CONSERVADOR-Desenvolvimento</v>
      </c>
      <c r="B6" t="s">
        <v>28</v>
      </c>
      <c r="C6" t="s">
        <v>26</v>
      </c>
      <c r="D6" s="20">
        <v>0</v>
      </c>
    </row>
    <row r="7" spans="1:4" ht="15" thickBot="1" x14ac:dyDescent="0.4">
      <c r="A7" s="21" t="str">
        <f t="shared" si="0"/>
        <v>CONSERVADOR-Hotelaria</v>
      </c>
      <c r="B7" s="21" t="s">
        <v>28</v>
      </c>
      <c r="C7" s="21" t="s">
        <v>27</v>
      </c>
      <c r="D7" s="23">
        <v>0</v>
      </c>
    </row>
    <row r="8" spans="1:4" ht="15" thickTop="1" x14ac:dyDescent="0.35">
      <c r="A8" t="str">
        <f t="shared" si="0"/>
        <v>MODERADO-Papel</v>
      </c>
      <c r="B8" t="s">
        <v>31</v>
      </c>
      <c r="C8" t="s">
        <v>22</v>
      </c>
      <c r="D8" s="20">
        <v>0.32</v>
      </c>
    </row>
    <row r="9" spans="1:4" x14ac:dyDescent="0.35">
      <c r="A9" t="str">
        <f t="shared" si="0"/>
        <v>MODERADO-Tijolo</v>
      </c>
      <c r="B9" t="s">
        <v>31</v>
      </c>
      <c r="C9" t="s">
        <v>23</v>
      </c>
      <c r="D9" s="20">
        <v>0.35</v>
      </c>
    </row>
    <row r="10" spans="1:4" x14ac:dyDescent="0.35">
      <c r="A10" t="str">
        <f t="shared" si="0"/>
        <v>MODERADO-Híbridos</v>
      </c>
      <c r="B10" t="s">
        <v>31</v>
      </c>
      <c r="C10" t="s">
        <v>24</v>
      </c>
      <c r="D10" s="20">
        <v>0.08</v>
      </c>
    </row>
    <row r="11" spans="1:4" x14ac:dyDescent="0.35">
      <c r="A11" t="str">
        <f t="shared" si="0"/>
        <v>MODERADO-FoFs</v>
      </c>
      <c r="B11" t="s">
        <v>31</v>
      </c>
      <c r="C11" t="s">
        <v>25</v>
      </c>
      <c r="D11" s="20">
        <v>0.05</v>
      </c>
    </row>
    <row r="12" spans="1:4" x14ac:dyDescent="0.35">
      <c r="A12" t="str">
        <f t="shared" si="0"/>
        <v>MODERADO-Desenvolvimento</v>
      </c>
      <c r="B12" t="s">
        <v>31</v>
      </c>
      <c r="C12" t="s">
        <v>26</v>
      </c>
      <c r="D12" s="20">
        <v>0.1</v>
      </c>
    </row>
    <row r="13" spans="1:4" ht="15" thickBot="1" x14ac:dyDescent="0.4">
      <c r="A13" s="21" t="str">
        <f t="shared" si="0"/>
        <v>MODERADO-Hotelaria</v>
      </c>
      <c r="B13" s="21" t="s">
        <v>31</v>
      </c>
      <c r="C13" s="21" t="s">
        <v>27</v>
      </c>
      <c r="D13" s="23">
        <v>0.1</v>
      </c>
    </row>
    <row r="14" spans="1:4" ht="15" thickTop="1" x14ac:dyDescent="0.35">
      <c r="A14" t="str">
        <f t="shared" si="0"/>
        <v>AGRESSIVO-Papel</v>
      </c>
      <c r="B14" t="s">
        <v>17</v>
      </c>
      <c r="C14" t="s">
        <v>22</v>
      </c>
      <c r="D14" s="20">
        <v>0.5</v>
      </c>
    </row>
    <row r="15" spans="1:4" x14ac:dyDescent="0.35">
      <c r="A15" t="str">
        <f t="shared" si="0"/>
        <v>AGRESSIVO-Tijolo</v>
      </c>
      <c r="B15" t="s">
        <v>17</v>
      </c>
      <c r="C15" t="s">
        <v>23</v>
      </c>
      <c r="D15" s="20">
        <v>0.1</v>
      </c>
    </row>
    <row r="16" spans="1:4" x14ac:dyDescent="0.35">
      <c r="A16" t="str">
        <f t="shared" si="0"/>
        <v>AGRESSIVO-Híbridos</v>
      </c>
      <c r="B16" t="s">
        <v>17</v>
      </c>
      <c r="C16" t="s">
        <v>24</v>
      </c>
      <c r="D16" s="20">
        <v>0.05</v>
      </c>
    </row>
    <row r="17" spans="1:4" x14ac:dyDescent="0.35">
      <c r="A17" t="str">
        <f t="shared" si="0"/>
        <v>AGRESSIVO-FoFs</v>
      </c>
      <c r="B17" t="s">
        <v>17</v>
      </c>
      <c r="C17" t="s">
        <v>25</v>
      </c>
      <c r="D17" s="20">
        <v>0.05</v>
      </c>
    </row>
    <row r="18" spans="1:4" x14ac:dyDescent="0.35">
      <c r="A18" t="str">
        <f t="shared" si="0"/>
        <v>AGRESSIVO-Desenvolvimento</v>
      </c>
      <c r="B18" t="s">
        <v>17</v>
      </c>
      <c r="C18" t="s">
        <v>26</v>
      </c>
      <c r="D18" s="20">
        <v>0.2</v>
      </c>
    </row>
    <row r="19" spans="1:4" x14ac:dyDescent="0.35">
      <c r="A19" t="str">
        <f t="shared" si="0"/>
        <v>AGRESSIVO-Hotelaria</v>
      </c>
      <c r="B19" t="s">
        <v>17</v>
      </c>
      <c r="C19" t="s">
        <v>27</v>
      </c>
      <c r="D19" s="20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Planilha1</vt:lpstr>
      <vt:lpstr>Planilha2</vt:lpstr>
      <vt:lpstr>anos</vt:lpstr>
      <vt:lpstr>patrimonio_Acumulado</vt:lpstr>
      <vt:lpstr>perfil</vt:lpstr>
      <vt:lpstr>qtd_investir</vt:lpstr>
      <vt:lpstr>rendimento_carteira</vt:lpstr>
      <vt:lpstr>salario</vt:lpstr>
      <vt:lpstr>taxa_rendimento</vt:lpstr>
      <vt:lpstr>valor_a_investir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Viana</dc:creator>
  <cp:lastModifiedBy>Carolina Viana</cp:lastModifiedBy>
  <dcterms:created xsi:type="dcterms:W3CDTF">2025-06-20T13:02:15Z</dcterms:created>
  <dcterms:modified xsi:type="dcterms:W3CDTF">2025-06-20T14:50:03Z</dcterms:modified>
</cp:coreProperties>
</file>